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KORISNIK\Desktop\ISPRAVCI\"/>
    </mc:Choice>
  </mc:AlternateContent>
  <xr:revisionPtr revIDLastSave="0" documentId="8_{37ACACE3-02D5-4D00-A68D-B08E4220C9C3}" xr6:coauthVersionLast="47" xr6:coauthVersionMax="47" xr10:uidLastSave="{00000000-0000-0000-0000-000000000000}"/>
  <bookViews>
    <workbookView xWindow="-108" yWindow="-108" windowWidth="23256" windowHeight="12456" firstSheet="3" activeTab="5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Programska klasifikacija" sheetId="7" r:id="rId6"/>
    <sheet name="List1" sheetId="1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7" l="1"/>
  <c r="D37" i="7"/>
  <c r="F14" i="7"/>
  <c r="E14" i="7"/>
  <c r="F9" i="7"/>
  <c r="E9" i="7"/>
  <c r="D9" i="7"/>
  <c r="D14" i="7"/>
  <c r="D6" i="8"/>
  <c r="D12" i="8"/>
  <c r="E12" i="8"/>
  <c r="C12" i="8"/>
  <c r="E6" i="8"/>
  <c r="C6" i="8"/>
  <c r="D15" i="8"/>
  <c r="E15" i="8"/>
  <c r="F15" i="8"/>
  <c r="G15" i="8"/>
  <c r="C15" i="8"/>
  <c r="I10" i="3"/>
  <c r="I11" i="3"/>
  <c r="G10" i="3"/>
  <c r="G11" i="3"/>
  <c r="H10" i="3"/>
  <c r="H11" i="3"/>
  <c r="F59" i="7"/>
  <c r="E59" i="7"/>
  <c r="F45" i="7"/>
  <c r="F26" i="7"/>
  <c r="F25" i="7" s="1"/>
  <c r="E26" i="7"/>
  <c r="E25" i="7" s="1"/>
  <c r="F48" i="7"/>
  <c r="E46" i="7"/>
  <c r="E45" i="7" s="1"/>
  <c r="E29" i="7"/>
  <c r="E44" i="7" l="1"/>
  <c r="F44" i="7"/>
  <c r="G13" i="8"/>
  <c r="G14" i="8"/>
  <c r="G17" i="8"/>
  <c r="G18" i="8"/>
  <c r="G19" i="8"/>
  <c r="G20" i="8"/>
  <c r="G21" i="8"/>
  <c r="G22" i="8"/>
  <c r="G23" i="8"/>
  <c r="G24" i="8"/>
  <c r="G26" i="8"/>
  <c r="G27" i="8"/>
  <c r="G28" i="8"/>
  <c r="G29" i="8"/>
  <c r="G31" i="8"/>
  <c r="G32" i="8"/>
  <c r="G34" i="8"/>
  <c r="G35" i="8"/>
  <c r="G36" i="8"/>
  <c r="G37" i="8"/>
  <c r="G38" i="8"/>
  <c r="G39" i="8"/>
  <c r="G41" i="8"/>
  <c r="G43" i="8"/>
  <c r="G44" i="8"/>
  <c r="G45" i="8"/>
  <c r="G46" i="8"/>
  <c r="G47" i="8"/>
  <c r="G48" i="8"/>
  <c r="G49" i="8"/>
  <c r="G50" i="8"/>
  <c r="G51" i="8"/>
  <c r="G52" i="8"/>
  <c r="F13" i="8"/>
  <c r="F14" i="8"/>
  <c r="F17" i="8"/>
  <c r="F18" i="8"/>
  <c r="F19" i="8"/>
  <c r="F20" i="8"/>
  <c r="F21" i="8"/>
  <c r="F22" i="8"/>
  <c r="F23" i="8"/>
  <c r="F24" i="8"/>
  <c r="F26" i="8"/>
  <c r="F27" i="8"/>
  <c r="F28" i="8"/>
  <c r="F29" i="8"/>
  <c r="F30" i="8"/>
  <c r="F31" i="8"/>
  <c r="F32" i="8"/>
  <c r="F34" i="8"/>
  <c r="F35" i="8"/>
  <c r="F36" i="8"/>
  <c r="F37" i="8"/>
  <c r="F38" i="8"/>
  <c r="F39" i="8"/>
  <c r="F40" i="8"/>
  <c r="F41" i="8"/>
  <c r="F43" i="8"/>
  <c r="F44" i="8"/>
  <c r="F45" i="8"/>
  <c r="F46" i="8"/>
  <c r="F47" i="8"/>
  <c r="F48" i="8"/>
  <c r="G12" i="8"/>
  <c r="E42" i="8"/>
  <c r="G42" i="8" s="1"/>
  <c r="D25" i="8"/>
  <c r="E25" i="8"/>
  <c r="F25" i="8" l="1"/>
  <c r="F42" i="8"/>
  <c r="G25" i="8"/>
  <c r="F12" i="8"/>
  <c r="D40" i="8"/>
  <c r="G40" i="8" s="1"/>
  <c r="E33" i="8"/>
  <c r="F33" i="8" l="1"/>
  <c r="G33" i="8"/>
  <c r="H40" i="3"/>
  <c r="H46" i="3"/>
  <c r="G39" i="3"/>
  <c r="H12" i="3"/>
  <c r="G8" i="11" l="1"/>
  <c r="G9" i="11"/>
  <c r="G7" i="11" l="1"/>
  <c r="F8" i="11"/>
  <c r="F9" i="11"/>
  <c r="F7" i="11"/>
  <c r="K23" i="1"/>
  <c r="J23" i="1"/>
  <c r="K40" i="3" l="1"/>
  <c r="K41" i="3"/>
  <c r="K43" i="3"/>
  <c r="K44" i="3"/>
  <c r="K46" i="3"/>
  <c r="K47" i="3"/>
  <c r="K51" i="3"/>
  <c r="K56" i="3"/>
  <c r="K65" i="3"/>
  <c r="K70" i="3"/>
  <c r="K71" i="3"/>
  <c r="K73" i="3"/>
  <c r="K74" i="3"/>
  <c r="K75" i="3"/>
  <c r="K39" i="3"/>
  <c r="J28" i="3" l="1"/>
  <c r="J29" i="3"/>
  <c r="K11" i="3"/>
  <c r="K12" i="3"/>
  <c r="K13" i="3"/>
  <c r="K21" i="3"/>
  <c r="K22" i="3"/>
  <c r="K24" i="3"/>
  <c r="K25" i="3"/>
  <c r="K28" i="3"/>
  <c r="K29" i="3"/>
  <c r="G6" i="8" l="1"/>
  <c r="F6" i="8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4" i="3"/>
  <c r="J55" i="3"/>
  <c r="J56" i="3"/>
  <c r="J57" i="3"/>
  <c r="J58" i="3"/>
  <c r="J59" i="3"/>
  <c r="J61" i="3"/>
  <c r="J62" i="3"/>
  <c r="J63" i="3"/>
  <c r="J64" i="3"/>
  <c r="J65" i="3"/>
  <c r="J66" i="3"/>
  <c r="J67" i="3"/>
  <c r="J68" i="3"/>
  <c r="J69" i="3"/>
  <c r="J70" i="3"/>
  <c r="J71" i="3"/>
  <c r="J72" i="3"/>
  <c r="J39" i="3"/>
  <c r="J11" i="3"/>
  <c r="J12" i="3"/>
  <c r="J13" i="3"/>
  <c r="J14" i="3"/>
  <c r="J15" i="3"/>
  <c r="J16" i="3"/>
  <c r="J17" i="3"/>
  <c r="J21" i="3"/>
  <c r="J22" i="3"/>
  <c r="J23" i="3"/>
  <c r="J24" i="3"/>
  <c r="J25" i="3"/>
  <c r="J26" i="3"/>
  <c r="J10" i="3"/>
  <c r="K10" i="1" l="1"/>
  <c r="K13" i="1"/>
  <c r="K14" i="1"/>
  <c r="J10" i="1"/>
  <c r="J13" i="1"/>
  <c r="I12" i="1"/>
  <c r="I9" i="1"/>
  <c r="H12" i="1"/>
  <c r="H9" i="1"/>
  <c r="G12" i="1"/>
  <c r="G9" i="1"/>
  <c r="H15" i="1" l="1"/>
  <c r="K12" i="1"/>
  <c r="K9" i="1"/>
  <c r="G15" i="1"/>
  <c r="J12" i="1"/>
  <c r="I15" i="1"/>
  <c r="J9" i="1"/>
  <c r="I24" i="1" l="1"/>
  <c r="K15" i="1"/>
  <c r="J15" i="1"/>
  <c r="K24" i="1" l="1"/>
  <c r="J24" i="1"/>
  <c r="K10" i="3" l="1"/>
</calcChain>
</file>

<file path=xl/sharedStrings.xml><?xml version="1.0" encoding="utf-8"?>
<sst xmlns="http://schemas.openxmlformats.org/spreadsheetml/2006/main" count="305" uniqueCount="226">
  <si>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</si>
  <si>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</si>
  <si>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</si>
  <si>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</si>
  <si>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</si>
  <si>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</si>
  <si>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</si>
  <si>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</si>
  <si>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</si>
  <si>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</si>
  <si>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</si>
  <si>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</si>
  <si>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</si>
  <si>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</si>
  <si>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</si>
  <si>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</si>
  <si>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</si>
  <si>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</si>
  <si>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</si>
  <si>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</si>
  <si>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</si>
  <si>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</si>
  <si>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</si>
  <si>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</si>
  <si>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</si>
  <si>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</si>
  <si>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</si>
  <si>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</si>
  <si>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</si>
  <si>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</si>
  <si>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</si>
  <si>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</si>
  <si>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</si>
  <si>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</si>
  <si>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</si>
  <si>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</si>
  <si>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</si>
  <si>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</si>
  <si>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</si>
  <si>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</si>
  <si>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</si>
  <si>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</si>
  <si>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</si>
  <si>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</si>
  <si>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</si>
  <si>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</si>
  <si>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</si>
  <si>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</si>
  <si>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</si>
  <si>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</si>
  <si>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</si>
  <si>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</si>
  <si>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</si>
  <si>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</si>
  <si>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</si>
  <si>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</si>
  <si>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</si>
  <si>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</si>
  <si>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</si>
  <si>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</si>
  <si>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</si>
  <si>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</si>
  <si>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</si>
  <si>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</si>
  <si>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</si>
  <si>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Tekuće pomoći od izvanproračunskih korisnika</t>
  </si>
  <si>
    <t>IZVJEŠTAJ O IZVRŠENJU FINANCIJSKOG PLANA PRORAČUNSKOG KORISNIKA JEDINICE LOKALNE I PODRUČNE (REGIONALNE) SAMOUPRAVE ZA 2023. GODINU</t>
  </si>
  <si>
    <t>OSTVARENJE/IZVRŠENJE 
2023.</t>
  </si>
  <si>
    <t xml:space="preserve">IZVORNI PLAN ILI REBALANS </t>
  </si>
  <si>
    <t>7=5/3*100</t>
  </si>
  <si>
    <t xml:space="preserve">Pomoći proračunskim korisnicima iz proračuna koji im nije nadležan </t>
  </si>
  <si>
    <t>Prihodi od imovine</t>
  </si>
  <si>
    <t xml:space="preserve">Prihodi od financijske imovine </t>
  </si>
  <si>
    <t xml:space="preserve">Kamate na oročena sredstva i depozite po viđenju </t>
  </si>
  <si>
    <t xml:space="preserve">Prihodi od pozitivnih tečajnih razlika i razlika zbog primjene valutne klauzule </t>
  </si>
  <si>
    <t xml:space="preserve">Prihodi od nefinancijske imovine </t>
  </si>
  <si>
    <t xml:space="preserve">Ostali prihodi od nefinancijske imovine </t>
  </si>
  <si>
    <t>Prihodi od upravnih i administrativnih pristojbi, pristojbi po posebnim propisima i naknadama</t>
  </si>
  <si>
    <t>Prihodi po posebnim propisima</t>
  </si>
  <si>
    <t xml:space="preserve">Ostali nespomenuti prihodi </t>
  </si>
  <si>
    <t>Prihodi od nadležnog proračuna za financiranje redovne djelatnosti proračunskih korisnika</t>
  </si>
  <si>
    <t>Prihodi iz nadležnog proračuna za financiranje redovne djelatnosti proračunskih korisnika (šifre 6711 do 6714)</t>
  </si>
  <si>
    <t>Prihodi iz 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</si>
  <si>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</si>
  <si>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</si>
  <si>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</si>
  <si>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obvezno zdravstveno osiguranje</t>
  </si>
  <si>
    <t xml:space="preserve">Naknade za prijevoz, za rad na terenu i odvojeni život </t>
  </si>
  <si>
    <t>Stručno usavršavanje zaposlenika</t>
  </si>
  <si>
    <t xml:space="preserve">Rashodi za meterijal i energiju </t>
  </si>
  <si>
    <t>Uredski materijal i ostali materijalni rashodi</t>
  </si>
  <si>
    <t>Materijal i sirovine</t>
  </si>
  <si>
    <t>Energija</t>
  </si>
  <si>
    <t>Materijal i dijelovi za tekuće i investicijsko održavanje</t>
  </si>
  <si>
    <t>Rashodi za usluge</t>
  </si>
  <si>
    <t>Usluge telefona, pošte i prijevoza</t>
  </si>
  <si>
    <t>Usluge promidžbe i informiranja</t>
  </si>
  <si>
    <t>Komunikacijske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</si>
  <si>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</si>
  <si>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</si>
  <si>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</si>
  <si>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</si>
  <si>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</si>
  <si>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Reprezentacija</t>
  </si>
  <si>
    <t>Članarina i norme</t>
  </si>
  <si>
    <t>Pristojbe i naknade</t>
  </si>
  <si>
    <t>Financijski rashodi</t>
  </si>
  <si>
    <t>Ostali financijski rashodi</t>
  </si>
  <si>
    <t>Bankarske usluge i usluge platnog prometa</t>
  </si>
  <si>
    <t>Zakupnine i najamnine</t>
  </si>
  <si>
    <t>Izvor 1. Opći prihodi i primici</t>
  </si>
  <si>
    <t xml:space="preserve">641 Prihodi od financijske imovine </t>
  </si>
  <si>
    <t>Izvor 3. Vlastiti prihodi</t>
  </si>
  <si>
    <t>Izvor 4. Prihodi za posebne namjene</t>
  </si>
  <si>
    <t>636 Pomoći proračunskim korisnicima iz proračuna koji im nije nadležan</t>
  </si>
  <si>
    <t xml:space="preserve">652 Prihodi po posebnim propisima </t>
  </si>
  <si>
    <t xml:space="preserve">Izvor 5. Pomoći </t>
  </si>
  <si>
    <t xml:space="preserve">Izvor 5.8.1.Ostale pomoći proračunski korisnici </t>
  </si>
  <si>
    <t>Izvor 1.1.1 Opći prihodi i primici</t>
  </si>
  <si>
    <t xml:space="preserve">Izvor 3.2.1 Vlastiti prihodi proračunski korisnici </t>
  </si>
  <si>
    <t xml:space="preserve">Izvor 4.3.1 Prihodi za posebne namjene proračunski korisnici </t>
  </si>
  <si>
    <t xml:space="preserve">Izvor 5.8.1 Ostale pomoći proračunski korisnici </t>
  </si>
  <si>
    <t>311 Plaće (Bruto)</t>
  </si>
  <si>
    <t>312 Ostali rashodi za zaposlene</t>
  </si>
  <si>
    <t>313 Doprinosi na plaće</t>
  </si>
  <si>
    <t>Izvor 5. Pomoći</t>
  </si>
  <si>
    <t>321 Naknade troškova zaposlenima</t>
  </si>
  <si>
    <t xml:space="preserve">Izvor 4. Prihodi za posebne namjene </t>
  </si>
  <si>
    <t xml:space="preserve">Izvor 4.4.Decentralizirana sredstva </t>
  </si>
  <si>
    <t xml:space="preserve">Izvor 4.4.1 Decentralizirana sredstva </t>
  </si>
  <si>
    <t xml:space="preserve">322 Rashodi za materijal i energiju </t>
  </si>
  <si>
    <t xml:space="preserve">323 Rashodi za usluge </t>
  </si>
  <si>
    <t xml:space="preserve">329 Ostali nespomenuti rashodi poslovanja </t>
  </si>
  <si>
    <t xml:space="preserve">343 Ostali financijski rashodi </t>
  </si>
  <si>
    <t xml:space="preserve">Izvor 5.8 Ostale pomoći proračunski korisnici </t>
  </si>
  <si>
    <t>323 Rashodi za usluge</t>
  </si>
  <si>
    <t xml:space="preserve">Izvor 4.3 Prihodi za posebne namjene proračunski korisnici </t>
  </si>
  <si>
    <t xml:space="preserve">VLASTITI IZVORI </t>
  </si>
  <si>
    <t>Višak/manjak prihoda</t>
  </si>
  <si>
    <t>Rashodi za nabavu proizvedene dugotrajne imovine</t>
  </si>
  <si>
    <t xml:space="preserve">Postrojenje i oprema </t>
  </si>
  <si>
    <t xml:space="preserve">422 Postrojenja i oprema </t>
  </si>
  <si>
    <t xml:space="preserve">09 OBRAZOVANJE </t>
  </si>
  <si>
    <t xml:space="preserve">0922 Više srednjoškolsko obrazovanje </t>
  </si>
  <si>
    <t>Vlastiti prihodi</t>
  </si>
  <si>
    <t xml:space="preserve">Vlastiti prihodi proračunski korisnici </t>
  </si>
  <si>
    <t>SREDNJA ŠKOLA METKOVIĆ</t>
  </si>
  <si>
    <t>Prihodi za posebne namjene</t>
  </si>
  <si>
    <t>Pomoći proračunskim korisnicima iz proračuna koji im nije nadležan</t>
  </si>
  <si>
    <t>Pomoći</t>
  </si>
  <si>
    <t>Izvor 3.</t>
  </si>
  <si>
    <t xml:space="preserve">Izvor 3.2.1 </t>
  </si>
  <si>
    <t xml:space="preserve">Prihodi za posebne namjene proračunski korisnici </t>
  </si>
  <si>
    <t xml:space="preserve">Izvor 4. </t>
  </si>
  <si>
    <t xml:space="preserve">Izvor 4.3.1 </t>
  </si>
  <si>
    <t xml:space="preserve">Prihodi po posebnim propisima </t>
  </si>
  <si>
    <t xml:space="preserve">Pomoći </t>
  </si>
  <si>
    <t xml:space="preserve">Ostale pomoći proračunski korisnici </t>
  </si>
  <si>
    <t xml:space="preserve">Izvor 4.4.1 </t>
  </si>
  <si>
    <t xml:space="preserve">Izvor 5. </t>
  </si>
  <si>
    <t xml:space="preserve">Izvor 5.8.1 </t>
  </si>
  <si>
    <t xml:space="preserve">Prihodi za posebne namjene </t>
  </si>
  <si>
    <t xml:space="preserve">Decentralizirana sredstva </t>
  </si>
  <si>
    <t xml:space="preserve">Rashodi za materijal i energiju </t>
  </si>
  <si>
    <t xml:space="preserve">Rashodi za usluge </t>
  </si>
  <si>
    <t xml:space="preserve">Ostali nespomenuti rashodi poslovanja </t>
  </si>
  <si>
    <t xml:space="preserve">Ostali financijski rashodi </t>
  </si>
  <si>
    <t xml:space="preserve">Postrojenja i oprema </t>
  </si>
  <si>
    <t>Izvor 4.4.</t>
  </si>
  <si>
    <t>Izvor 5.</t>
  </si>
  <si>
    <t xml:space="preserve">Izvor 5.8 </t>
  </si>
  <si>
    <t>Izvor 5.8.1.</t>
  </si>
  <si>
    <t xml:space="preserve">Izvor 4.3 </t>
  </si>
  <si>
    <t>OSTVARENJE/IZVRŠENJE 01.01.2024.-30.06.2024
2023.</t>
  </si>
  <si>
    <t xml:space="preserve">OSTVARENJE/IZVRŠENJE 01.01.2023.-30.06.2023.
</t>
  </si>
  <si>
    <t>OSTVARENJE/IZVRŠENJE 01.01.2023.-30.06.2023</t>
  </si>
  <si>
    <t>IZVORNI PLAN ILI REBALANS I</t>
  </si>
  <si>
    <t>OSTVARENJE/IZVRŠENJE 01.01.2024.-30.06.2024</t>
  </si>
  <si>
    <t xml:space="preserve">OSTVARENJE/IZVRŠENJE 
N. 01.01.2024-30.06.2024 </t>
  </si>
  <si>
    <t xml:space="preserve">OSTVARENJE/IZVRŠENJE 01.01.2023.-30.06.2023 </t>
  </si>
  <si>
    <t>IZVORNI PLAN ILI REBALANS 2024</t>
  </si>
  <si>
    <t xml:space="preserve">092 Osnovno obrazovanje </t>
  </si>
  <si>
    <t xml:space="preserve">IZVRŠENJE 01.01.2024- 30.06.2024. </t>
  </si>
  <si>
    <t>OSTVARENJE/IZVRŠENJE 
01.01.2024- 30.06.2024.</t>
  </si>
  <si>
    <t>OSTVARENJE/IZVRŠENJE 
01.01.2023.- 30.06.2023</t>
  </si>
  <si>
    <t xml:space="preserve">Izvor 4.3.2 Prihodi za posebne namjene pk - prenesena sredstva </t>
  </si>
  <si>
    <t>922 Višak/manjak prihoda</t>
  </si>
  <si>
    <t xml:space="preserve">   312 Ostali rashodi za zaposlene</t>
  </si>
  <si>
    <t xml:space="preserve">   321 Naknade troškova zaposlenima</t>
  </si>
  <si>
    <t xml:space="preserve">   322 Rashodi za materijal i energiju</t>
  </si>
  <si>
    <t xml:space="preserve">   323 Rashodi za usluge</t>
  </si>
  <si>
    <t xml:space="preserve">  329 Ostali nespomenuti rashodi poslovanja </t>
  </si>
  <si>
    <t xml:space="preserve">   343 Ostali financijski rashodi </t>
  </si>
  <si>
    <t xml:space="preserve">   422 Postrojenja i oprema </t>
  </si>
  <si>
    <t>Izvor 4.3.2. Prihodi za posebne namjene PK- prenesena sredstva</t>
  </si>
  <si>
    <t>IZVRŠENJE 01.01.2023.-30.06.2023.</t>
  </si>
  <si>
    <t>Izvor 3 Vlastiti prihodi</t>
  </si>
  <si>
    <t>Izvor 3.2. Vlastiti prihodi proračunski korisnici</t>
  </si>
  <si>
    <t>Izvor 3.2.1. Vlastiti prihodi proračunski korisnici</t>
  </si>
  <si>
    <t xml:space="preserve">   422 Ostala uredska oprema</t>
  </si>
  <si>
    <t>REBALANS I 2024.</t>
  </si>
  <si>
    <t>IZVRŠENJE OD 01.01.2023- 30.06.2023.</t>
  </si>
  <si>
    <t>IZVRŠENJE OD 01.01.2024- 30.06.2024.</t>
  </si>
  <si>
    <t xml:space="preserve">Izvor 4.3.2 </t>
  </si>
  <si>
    <t>Prihodi za posebne namjene PK- prenesena sredstva</t>
  </si>
  <si>
    <t>Aktivnost A101207A120701</t>
  </si>
  <si>
    <t>Osiguravanje uvjeta rada za redovno poslovanje osnovne škole</t>
  </si>
  <si>
    <t>Aktivnost A101208A120810</t>
  </si>
  <si>
    <t>Ostale aktivnosti osnovnih škola</t>
  </si>
  <si>
    <t>Postrojenja i oprema</t>
  </si>
  <si>
    <t>Aktivnost A101208A120811</t>
  </si>
  <si>
    <t>Dodatne djelatnosti osnovnih škola</t>
  </si>
  <si>
    <t>Izvor 3</t>
  </si>
  <si>
    <t>Izvor 3.2</t>
  </si>
  <si>
    <t>Izvor 3.2.1</t>
  </si>
  <si>
    <t>Ostala uredska oprema</t>
  </si>
  <si>
    <t>Vlastiti prihodi proračunski korisnici</t>
  </si>
  <si>
    <t>OSTVARENJE/IZVRŠENJE 
2024.</t>
  </si>
  <si>
    <t>PROGRAM 1207</t>
  </si>
  <si>
    <t>ZAKONSKI STANDARD USTANOVA U OBRAZOVANJU</t>
  </si>
  <si>
    <t xml:space="preserve">PROGRAM 1208 </t>
  </si>
  <si>
    <t>PROGRAM USTANOVA U OBRAZOVANJU IZNAD STANDARDA</t>
  </si>
  <si>
    <t>Izvor 4.4</t>
  </si>
  <si>
    <t>Prihodi od prodaje proizvoda</t>
  </si>
  <si>
    <t>Decentralizirana sredstva</t>
  </si>
  <si>
    <t>Prihodi iz nadležnog proračuna za financiranje redovne djelatnosti proračunskih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</si>
</sst>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\ _k_n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147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11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0" fontId="0" fillId="0" borderId="3" xfId="0" applyBorder="1" applyAlignment="1">
      <alignment wrapText="1"/>
    </xf>
    <xf numFmtId="2" fontId="3" fillId="2" borderId="3" xfId="0" applyNumberFormat="1" applyFont="1" applyFill="1" applyBorder="1" applyAlignment="1">
      <alignment horizontal="right"/>
    </xf>
    <xf numFmtId="164" fontId="0" fillId="0" borderId="3" xfId="0" applyNumberFormat="1" applyBorder="1"/>
    <xf numFmtId="164" fontId="3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1" fillId="0" borderId="3" xfId="0" applyNumberFormat="1" applyFont="1" applyBorder="1"/>
    <xf numFmtId="0" fontId="20" fillId="0" borderId="3" xfId="1" applyBorder="1"/>
    <xf numFmtId="1" fontId="2" fillId="0" borderId="0" xfId="0" applyNumberFormat="1" applyFont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164" fontId="0" fillId="0" borderId="0" xfId="0" applyNumberFormat="1"/>
    <xf numFmtId="164" fontId="6" fillId="3" borderId="3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4" fontId="1" fillId="0" borderId="6" xfId="0" applyNumberFormat="1" applyFont="1" applyBorder="1"/>
    <xf numFmtId="165" fontId="6" fillId="3" borderId="3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2" fontId="0" fillId="0" borderId="3" xfId="0" applyNumberFormat="1" applyBorder="1"/>
    <xf numFmtId="164" fontId="3" fillId="2" borderId="3" xfId="0" applyNumberFormat="1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right"/>
    </xf>
    <xf numFmtId="164" fontId="1" fillId="3" borderId="3" xfId="0" applyNumberFormat="1" applyFont="1" applyFill="1" applyBorder="1"/>
    <xf numFmtId="3" fontId="6" fillId="3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164" fontId="21" fillId="0" borderId="3" xfId="0" applyNumberFormat="1" applyFont="1" applyBorder="1"/>
    <xf numFmtId="164" fontId="11" fillId="2" borderId="3" xfId="0" applyNumberFormat="1" applyFont="1" applyFill="1" applyBorder="1" applyAlignment="1">
      <alignment horizontal="right"/>
    </xf>
    <xf numFmtId="164" fontId="22" fillId="0" borderId="3" xfId="0" applyNumberFormat="1" applyFont="1" applyBorder="1"/>
    <xf numFmtId="164" fontId="9" fillId="2" borderId="3" xfId="0" applyNumberFormat="1" applyFont="1" applyFill="1" applyBorder="1" applyAlignment="1">
      <alignment horizontal="right"/>
    </xf>
    <xf numFmtId="164" fontId="22" fillId="2" borderId="3" xfId="0" applyNumberFormat="1" applyFont="1" applyFill="1" applyBorder="1"/>
    <xf numFmtId="164" fontId="21" fillId="2" borderId="3" xfId="0" applyNumberFormat="1" applyFont="1" applyFill="1" applyBorder="1"/>
    <xf numFmtId="0" fontId="1" fillId="5" borderId="3" xfId="0" applyFont="1" applyFill="1" applyBorder="1" applyAlignment="1">
      <alignment horizontal="center"/>
    </xf>
    <xf numFmtId="164" fontId="1" fillId="5" borderId="3" xfId="0" applyNumberFormat="1" applyFont="1" applyFill="1" applyBorder="1"/>
    <xf numFmtId="0" fontId="1" fillId="5" borderId="3" xfId="0" applyFont="1" applyFill="1" applyBorder="1" applyAlignment="1">
      <alignment horizontal="center" vertical="center"/>
    </xf>
    <xf numFmtId="164" fontId="0" fillId="5" borderId="3" xfId="0" applyNumberFormat="1" applyFill="1" applyBorder="1"/>
    <xf numFmtId="0" fontId="0" fillId="5" borderId="3" xfId="0" applyFill="1" applyBorder="1" applyAlignment="1">
      <alignment horizontal="center"/>
    </xf>
    <xf numFmtId="164" fontId="11" fillId="5" borderId="3" xfId="0" applyNumberFormat="1" applyFont="1" applyFill="1" applyBorder="1" applyAlignment="1">
      <alignment horizontal="right"/>
    </xf>
    <xf numFmtId="164" fontId="22" fillId="5" borderId="3" xfId="0" applyNumberFormat="1" applyFont="1" applyFill="1" applyBorder="1"/>
    <xf numFmtId="0" fontId="9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3"/>
  <sheetViews>
    <sheetView topLeftCell="A7" workbookViewId="0">
      <selection activeCell="H24" sqref="H24"/>
    </sheetView>
  </sheetViews>
  <sheetFormatPr defaultRowHeight="14.4" x14ac:dyDescent="0.3"/>
  <cols>
    <col min="6" max="9" width="25.33203125" customWidth="1"/>
    <col min="10" max="11" width="15.6640625" customWidth="1"/>
  </cols>
  <sheetData>
    <row r="1" spans="2:11" ht="42" customHeight="1" x14ac:dyDescent="0.3">
      <c r="B1" s="113" t="s">
        <v>66</v>
      </c>
      <c r="C1" s="113"/>
      <c r="D1" s="113"/>
      <c r="E1" s="113"/>
      <c r="F1" s="113"/>
      <c r="G1" s="113"/>
      <c r="H1" s="113"/>
      <c r="I1" s="113"/>
      <c r="J1" s="113"/>
      <c r="K1" s="113"/>
    </row>
    <row r="2" spans="2:11" ht="15.75" customHeight="1" x14ac:dyDescent="0.3">
      <c r="B2" s="113" t="s">
        <v>12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1" ht="6.75" customHeight="1" x14ac:dyDescent="0.3">
      <c r="B3" s="130"/>
      <c r="C3" s="130"/>
      <c r="D3" s="130"/>
      <c r="E3" s="35"/>
      <c r="F3" s="35"/>
      <c r="G3" s="35"/>
      <c r="H3" s="35"/>
      <c r="I3" s="37"/>
      <c r="J3" s="37"/>
      <c r="K3" s="36"/>
    </row>
    <row r="4" spans="2:11" ht="18" customHeight="1" x14ac:dyDescent="0.3">
      <c r="B4" s="113" t="s">
        <v>48</v>
      </c>
      <c r="C4" s="113"/>
      <c r="D4" s="113"/>
      <c r="E4" s="113"/>
      <c r="F4" s="113"/>
      <c r="G4" s="113"/>
      <c r="H4" s="113"/>
      <c r="I4" s="113"/>
      <c r="J4" s="113"/>
      <c r="K4" s="113"/>
    </row>
    <row r="5" spans="2:11" ht="18" customHeight="1" x14ac:dyDescent="0.3">
      <c r="B5" s="38"/>
      <c r="C5" s="39"/>
      <c r="D5" s="39"/>
      <c r="E5" s="39"/>
      <c r="F5" s="39"/>
      <c r="G5" s="39"/>
      <c r="H5" s="39"/>
      <c r="I5" s="39"/>
      <c r="J5" s="39"/>
      <c r="K5" s="36"/>
    </row>
    <row r="6" spans="2:11" x14ac:dyDescent="0.3">
      <c r="B6" s="124" t="s">
        <v>49</v>
      </c>
      <c r="C6" s="124"/>
      <c r="D6" s="124"/>
      <c r="E6" s="124"/>
      <c r="F6" s="124"/>
      <c r="G6" s="40"/>
      <c r="H6" s="40"/>
      <c r="I6" s="40"/>
      <c r="J6" s="41"/>
      <c r="K6" s="36"/>
    </row>
    <row r="7" spans="2:11" ht="39.6" x14ac:dyDescent="0.3">
      <c r="B7" s="125" t="s">
        <v>7</v>
      </c>
      <c r="C7" s="126"/>
      <c r="D7" s="126"/>
      <c r="E7" s="126"/>
      <c r="F7" s="127"/>
      <c r="G7" s="19" t="s">
        <v>174</v>
      </c>
      <c r="H7" s="1" t="s">
        <v>68</v>
      </c>
      <c r="I7" s="19" t="s">
        <v>173</v>
      </c>
      <c r="J7" s="1" t="s">
        <v>17</v>
      </c>
      <c r="K7" s="1" t="s">
        <v>40</v>
      </c>
    </row>
    <row r="8" spans="2:11" s="22" customFormat="1" ht="10.199999999999999" x14ac:dyDescent="0.2">
      <c r="B8" s="118">
        <v>1</v>
      </c>
      <c r="C8" s="118"/>
      <c r="D8" s="118"/>
      <c r="E8" s="118"/>
      <c r="F8" s="119"/>
      <c r="G8" s="21">
        <v>2</v>
      </c>
      <c r="H8" s="20">
        <v>3</v>
      </c>
      <c r="I8" s="20">
        <v>5</v>
      </c>
      <c r="J8" s="20" t="s">
        <v>19</v>
      </c>
      <c r="K8" s="20" t="s">
        <v>69</v>
      </c>
    </row>
    <row r="9" spans="2:11" x14ac:dyDescent="0.3">
      <c r="B9" s="120" t="s">
        <v>0</v>
      </c>
      <c r="C9" s="121"/>
      <c r="D9" s="121"/>
      <c r="E9" s="121"/>
      <c r="F9" s="122"/>
      <c r="G9" s="49">
        <f>SUM(G10:G11)</f>
        <v>244232.36</v>
      </c>
      <c r="H9" s="49">
        <f>SUM(H10:H11)</f>
        <v>567601</v>
      </c>
      <c r="I9" s="49">
        <f>SUM(I10:I11)</f>
        <v>292266.93</v>
      </c>
      <c r="J9" s="84">
        <f>I9/G9*100</f>
        <v>119.66756985028519</v>
      </c>
      <c r="K9" s="84">
        <f>I9/H9*100</f>
        <v>51.491616470020304</v>
      </c>
    </row>
    <row r="10" spans="2:11" x14ac:dyDescent="0.3">
      <c r="B10" s="123" t="s">
        <v>41</v>
      </c>
      <c r="C10" s="115"/>
      <c r="D10" s="115"/>
      <c r="E10" s="115"/>
      <c r="F10" s="117"/>
      <c r="G10" s="50">
        <v>244232.36</v>
      </c>
      <c r="H10" s="50">
        <v>567601</v>
      </c>
      <c r="I10" s="50">
        <v>292266.93</v>
      </c>
      <c r="J10" s="84">
        <f t="shared" ref="J10:J15" si="0">I10/G10*100</f>
        <v>119.66756985028519</v>
      </c>
      <c r="K10" s="84">
        <f t="shared" ref="K10:K15" si="1">I10/H10*100</f>
        <v>51.491616470020304</v>
      </c>
    </row>
    <row r="11" spans="2:11" x14ac:dyDescent="0.3">
      <c r="B11" s="116" t="s">
        <v>46</v>
      </c>
      <c r="C11" s="117"/>
      <c r="D11" s="117"/>
      <c r="E11" s="117"/>
      <c r="F11" s="117"/>
      <c r="G11" s="50">
        <v>0</v>
      </c>
      <c r="H11" s="50">
        <v>0</v>
      </c>
      <c r="I11" s="50">
        <v>0</v>
      </c>
      <c r="J11" s="84">
        <v>0</v>
      </c>
      <c r="K11" s="84">
        <v>0</v>
      </c>
    </row>
    <row r="12" spans="2:11" x14ac:dyDescent="0.3">
      <c r="B12" s="15" t="s">
        <v>1</v>
      </c>
      <c r="C12" s="30"/>
      <c r="D12" s="30"/>
      <c r="E12" s="30"/>
      <c r="F12" s="30"/>
      <c r="G12" s="49">
        <f>SUM(G13:G14)</f>
        <v>239721.2</v>
      </c>
      <c r="H12" s="49">
        <f>SUM(H13:H14)</f>
        <v>645052</v>
      </c>
      <c r="I12" s="49">
        <f>SUM(I13:I14)</f>
        <v>322528.52</v>
      </c>
      <c r="J12" s="84">
        <f t="shared" si="0"/>
        <v>134.54317765804612</v>
      </c>
      <c r="K12" s="84">
        <f t="shared" si="1"/>
        <v>50.000390666178852</v>
      </c>
    </row>
    <row r="13" spans="2:11" x14ac:dyDescent="0.3">
      <c r="B13" s="114" t="s">
        <v>42</v>
      </c>
      <c r="C13" s="115"/>
      <c r="D13" s="115"/>
      <c r="E13" s="115"/>
      <c r="F13" s="115"/>
      <c r="G13" s="50">
        <v>239721.2</v>
      </c>
      <c r="H13" s="50">
        <v>586251</v>
      </c>
      <c r="I13" s="50">
        <v>316409.52</v>
      </c>
      <c r="J13" s="84">
        <f t="shared" si="0"/>
        <v>131.99062911415427</v>
      </c>
      <c r="K13" s="84">
        <f t="shared" si="1"/>
        <v>53.97168107175937</v>
      </c>
    </row>
    <row r="14" spans="2:11" x14ac:dyDescent="0.3">
      <c r="B14" s="116" t="s">
        <v>43</v>
      </c>
      <c r="C14" s="117"/>
      <c r="D14" s="117"/>
      <c r="E14" s="117"/>
      <c r="F14" s="117"/>
      <c r="G14" s="50">
        <v>0</v>
      </c>
      <c r="H14" s="50">
        <v>58801</v>
      </c>
      <c r="I14" s="50">
        <v>6119</v>
      </c>
      <c r="J14" s="84">
        <v>0</v>
      </c>
      <c r="K14" s="84">
        <f t="shared" si="1"/>
        <v>10.406285607387629</v>
      </c>
    </row>
    <row r="15" spans="2:11" x14ac:dyDescent="0.3">
      <c r="B15" s="129" t="s">
        <v>50</v>
      </c>
      <c r="C15" s="121"/>
      <c r="D15" s="121"/>
      <c r="E15" s="121"/>
      <c r="F15" s="121"/>
      <c r="G15" s="49">
        <f>G9-G12</f>
        <v>4511.1599999999744</v>
      </c>
      <c r="H15" s="49">
        <f>H9-H12</f>
        <v>-77451</v>
      </c>
      <c r="I15" s="51">
        <f>I9-I12</f>
        <v>-30261.590000000026</v>
      </c>
      <c r="J15" s="84">
        <f t="shared" si="0"/>
        <v>-670.81615371656517</v>
      </c>
      <c r="K15" s="84">
        <f t="shared" si="1"/>
        <v>39.071916437489541</v>
      </c>
    </row>
    <row r="16" spans="2:11" ht="17.399999999999999" x14ac:dyDescent="0.3">
      <c r="B16" s="35"/>
      <c r="C16" s="42"/>
      <c r="D16" s="42"/>
      <c r="E16" s="42"/>
      <c r="F16" s="42"/>
      <c r="G16" s="42"/>
      <c r="H16" s="42"/>
      <c r="I16" s="43"/>
      <c r="J16" s="43"/>
      <c r="K16" s="43"/>
    </row>
    <row r="17" spans="1:42" ht="18" customHeight="1" x14ac:dyDescent="0.3">
      <c r="B17" s="124" t="s">
        <v>51</v>
      </c>
      <c r="C17" s="124"/>
      <c r="D17" s="124"/>
      <c r="E17" s="124"/>
      <c r="F17" s="124"/>
      <c r="G17" s="42"/>
      <c r="H17" s="42"/>
      <c r="I17" s="43"/>
      <c r="J17" s="43"/>
      <c r="K17" s="43"/>
    </row>
    <row r="18" spans="1:42" ht="26.4" x14ac:dyDescent="0.3">
      <c r="B18" s="125" t="s">
        <v>7</v>
      </c>
      <c r="C18" s="126"/>
      <c r="D18" s="126"/>
      <c r="E18" s="126"/>
      <c r="F18" s="127"/>
      <c r="G18" s="19" t="s">
        <v>58</v>
      </c>
      <c r="H18" s="1" t="s">
        <v>59</v>
      </c>
      <c r="I18" s="19" t="s">
        <v>60</v>
      </c>
      <c r="J18" s="1" t="s">
        <v>17</v>
      </c>
      <c r="K18" s="1" t="s">
        <v>40</v>
      </c>
    </row>
    <row r="19" spans="1:42" s="22" customFormat="1" x14ac:dyDescent="0.3">
      <c r="B19" s="118">
        <v>1</v>
      </c>
      <c r="C19" s="118"/>
      <c r="D19" s="118"/>
      <c r="E19" s="118"/>
      <c r="F19" s="119"/>
      <c r="G19" s="21">
        <v>2</v>
      </c>
      <c r="H19" s="20">
        <v>3</v>
      </c>
      <c r="I19" s="20">
        <v>5</v>
      </c>
      <c r="J19" s="20" t="s">
        <v>19</v>
      </c>
      <c r="K19" s="20" t="s">
        <v>20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3">
      <c r="A20" s="22"/>
      <c r="B20" s="123" t="s">
        <v>44</v>
      </c>
      <c r="C20" s="134"/>
      <c r="D20" s="134"/>
      <c r="E20" s="134"/>
      <c r="F20" s="135"/>
      <c r="G20" s="50">
        <v>0</v>
      </c>
      <c r="H20" s="86">
        <v>0</v>
      </c>
      <c r="I20" s="86">
        <v>0</v>
      </c>
      <c r="J20" s="85">
        <v>0</v>
      </c>
      <c r="K20" s="85">
        <v>0</v>
      </c>
    </row>
    <row r="21" spans="1:42" x14ac:dyDescent="0.3">
      <c r="A21" s="22"/>
      <c r="B21" s="123" t="s">
        <v>45</v>
      </c>
      <c r="C21" s="115"/>
      <c r="D21" s="115"/>
      <c r="E21" s="115"/>
      <c r="F21" s="115"/>
      <c r="G21" s="50">
        <v>0</v>
      </c>
      <c r="H21" s="86">
        <v>0</v>
      </c>
      <c r="I21" s="86">
        <v>0</v>
      </c>
      <c r="J21" s="85">
        <v>0</v>
      </c>
      <c r="K21" s="85">
        <v>0</v>
      </c>
    </row>
    <row r="22" spans="1:42" s="31" customFormat="1" ht="15" customHeight="1" x14ac:dyDescent="0.3">
      <c r="A22" s="22"/>
      <c r="B22" s="131" t="s">
        <v>47</v>
      </c>
      <c r="C22" s="132"/>
      <c r="D22" s="132"/>
      <c r="E22" s="132"/>
      <c r="F22" s="133"/>
      <c r="G22" s="49">
        <v>0</v>
      </c>
      <c r="H22" s="82">
        <v>0</v>
      </c>
      <c r="I22" s="82">
        <v>0</v>
      </c>
      <c r="J22" s="85">
        <v>0</v>
      </c>
      <c r="K22" s="85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31" customFormat="1" ht="15" customHeight="1" x14ac:dyDescent="0.3">
      <c r="A23" s="22"/>
      <c r="B23" s="131" t="s">
        <v>52</v>
      </c>
      <c r="C23" s="132"/>
      <c r="D23" s="132"/>
      <c r="E23" s="132"/>
      <c r="F23" s="133"/>
      <c r="G23" s="49">
        <v>71267.990000000005</v>
      </c>
      <c r="H23" s="82">
        <v>108801</v>
      </c>
      <c r="I23" s="83">
        <v>108801</v>
      </c>
      <c r="J23" s="85">
        <f t="shared" ref="J23:J24" si="2">I23/G23*100</f>
        <v>152.66461141951666</v>
      </c>
      <c r="K23" s="85">
        <f t="shared" ref="K23:K24" si="3">I23/H23*100</f>
        <v>100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3">
      <c r="A24" s="22"/>
      <c r="B24" s="129" t="s">
        <v>53</v>
      </c>
      <c r="C24" s="121"/>
      <c r="D24" s="121"/>
      <c r="E24" s="121"/>
      <c r="F24" s="121"/>
      <c r="G24" s="49"/>
      <c r="H24" s="82"/>
      <c r="I24" s="82">
        <f>I23+I15</f>
        <v>78539.409999999974</v>
      </c>
      <c r="J24" s="85" t="e">
        <f t="shared" si="2"/>
        <v>#DIV/0!</v>
      </c>
      <c r="K24" s="85" t="e">
        <f t="shared" si="3"/>
        <v>#DIV/0!</v>
      </c>
    </row>
    <row r="25" spans="1:42" ht="15.6" x14ac:dyDescent="0.3">
      <c r="B25" s="44"/>
      <c r="C25" s="45"/>
      <c r="D25" s="45"/>
      <c r="E25" s="45"/>
      <c r="F25" s="45"/>
      <c r="G25" s="46"/>
      <c r="H25" s="46"/>
      <c r="I25" s="46"/>
      <c r="J25" s="46"/>
      <c r="K25" s="36"/>
    </row>
    <row r="26" spans="1:42" ht="15.6" x14ac:dyDescent="0.3">
      <c r="B26" s="136" t="s">
        <v>57</v>
      </c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42" ht="15.6" x14ac:dyDescent="0.3">
      <c r="B27" s="12"/>
      <c r="C27" s="13"/>
      <c r="D27" s="13"/>
      <c r="E27" s="13"/>
      <c r="F27" s="13"/>
      <c r="G27" s="14"/>
      <c r="H27" s="14"/>
      <c r="I27" s="14"/>
      <c r="J27" s="14"/>
    </row>
    <row r="28" spans="1:42" ht="15" customHeight="1" x14ac:dyDescent="0.3">
      <c r="B28" s="137" t="s">
        <v>61</v>
      </c>
      <c r="C28" s="137"/>
      <c r="D28" s="137"/>
      <c r="E28" s="137"/>
      <c r="F28" s="137"/>
      <c r="G28" s="137"/>
      <c r="H28" s="137"/>
      <c r="I28" s="137"/>
      <c r="J28" s="137"/>
      <c r="K28" s="137"/>
    </row>
    <row r="29" spans="1:42" x14ac:dyDescent="0.3">
      <c r="B29" s="137" t="s">
        <v>62</v>
      </c>
      <c r="C29" s="137"/>
      <c r="D29" s="137"/>
      <c r="E29" s="137"/>
      <c r="F29" s="137"/>
      <c r="G29" s="137"/>
      <c r="H29" s="137"/>
      <c r="I29" s="137"/>
      <c r="J29" s="137"/>
      <c r="K29" s="137"/>
    </row>
    <row r="30" spans="1:42" ht="15" customHeight="1" x14ac:dyDescent="0.3">
      <c r="B30" s="137" t="s">
        <v>63</v>
      </c>
      <c r="C30" s="137"/>
      <c r="D30" s="137"/>
      <c r="E30" s="137"/>
      <c r="F30" s="137"/>
      <c r="G30" s="137"/>
      <c r="H30" s="137"/>
      <c r="I30" s="137"/>
      <c r="J30" s="137"/>
      <c r="K30" s="137"/>
    </row>
    <row r="31" spans="1:42" ht="36.75" customHeight="1" x14ac:dyDescent="0.3">
      <c r="B31" s="137"/>
      <c r="C31" s="137"/>
      <c r="D31" s="137"/>
      <c r="E31" s="137"/>
      <c r="F31" s="137"/>
      <c r="G31" s="137"/>
      <c r="H31" s="137"/>
      <c r="I31" s="137"/>
      <c r="J31" s="137"/>
      <c r="K31" s="137"/>
    </row>
    <row r="32" spans="1:42" ht="15" customHeight="1" x14ac:dyDescent="0.3">
      <c r="B32" s="128" t="s">
        <v>64</v>
      </c>
      <c r="C32" s="128"/>
      <c r="D32" s="128"/>
      <c r="E32" s="128"/>
      <c r="F32" s="128"/>
      <c r="G32" s="128"/>
      <c r="H32" s="128"/>
      <c r="I32" s="128"/>
      <c r="J32" s="128"/>
      <c r="K32" s="128"/>
    </row>
    <row r="33" spans="2:11" x14ac:dyDescent="0.3">
      <c r="B33" s="128"/>
      <c r="C33" s="128"/>
      <c r="D33" s="128"/>
      <c r="E33" s="128"/>
      <c r="F33" s="128"/>
      <c r="G33" s="128"/>
      <c r="H33" s="128"/>
      <c r="I33" s="128"/>
      <c r="J33" s="128"/>
      <c r="K33" s="128"/>
    </row>
  </sheetData>
  <mergeCells count="26">
    <mergeCell ref="B32:K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K26"/>
    <mergeCell ref="B29:K29"/>
    <mergeCell ref="B28:K28"/>
    <mergeCell ref="B30:K31"/>
    <mergeCell ref="B17:F17"/>
    <mergeCell ref="B1:K1"/>
    <mergeCell ref="B2:K2"/>
    <mergeCell ref="B4:K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76"/>
  <sheetViews>
    <sheetView topLeftCell="C34" workbookViewId="0">
      <selection activeCell="H73" sqref="H73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5.44140625" customWidth="1"/>
    <col min="6" max="6" width="69.6640625" customWidth="1"/>
    <col min="7" max="7" width="20.88671875" customWidth="1"/>
    <col min="8" max="8" width="22.109375" customWidth="1"/>
    <col min="9" max="9" width="18.33203125" customWidth="1"/>
    <col min="10" max="11" width="15.6640625" style="72" customWidth="1"/>
  </cols>
  <sheetData>
    <row r="1" spans="2:11" ht="18" customHeight="1" x14ac:dyDescent="0.3">
      <c r="B1" s="2"/>
      <c r="C1" s="2"/>
      <c r="D1" s="2"/>
      <c r="E1" s="2"/>
      <c r="F1" s="2"/>
      <c r="G1" s="2"/>
      <c r="H1" s="2"/>
      <c r="I1" s="2"/>
      <c r="J1" s="59"/>
    </row>
    <row r="2" spans="2:11" ht="15.75" customHeight="1" x14ac:dyDescent="0.3">
      <c r="B2" s="141" t="s">
        <v>12</v>
      </c>
      <c r="C2" s="141"/>
      <c r="D2" s="141"/>
      <c r="E2" s="141"/>
      <c r="F2" s="141"/>
      <c r="G2" s="141"/>
      <c r="H2" s="141"/>
      <c r="I2" s="141"/>
      <c r="J2" s="141"/>
      <c r="K2" s="141"/>
    </row>
    <row r="3" spans="2:11" ht="17.399999999999999" x14ac:dyDescent="0.3">
      <c r="B3" s="2"/>
      <c r="C3" s="2"/>
      <c r="D3" s="2"/>
      <c r="E3" s="2"/>
      <c r="F3" s="2"/>
      <c r="G3" s="2"/>
      <c r="H3" s="2"/>
      <c r="I3" s="3"/>
      <c r="J3" s="69"/>
    </row>
    <row r="4" spans="2:11" ht="18" customHeight="1" x14ac:dyDescent="0.3">
      <c r="B4" s="141" t="s">
        <v>54</v>
      </c>
      <c r="C4" s="141"/>
      <c r="D4" s="141"/>
      <c r="E4" s="141"/>
      <c r="F4" s="141"/>
      <c r="G4" s="141"/>
      <c r="H4" s="141"/>
      <c r="I4" s="141"/>
      <c r="J4" s="141"/>
      <c r="K4" s="141"/>
    </row>
    <row r="5" spans="2:11" ht="17.399999999999999" x14ac:dyDescent="0.3">
      <c r="B5" s="2"/>
      <c r="C5" s="2"/>
      <c r="D5" s="2"/>
      <c r="E5" s="2"/>
      <c r="F5" s="2"/>
      <c r="G5" s="2"/>
      <c r="H5" s="2"/>
      <c r="I5" s="3"/>
      <c r="J5" s="69"/>
    </row>
    <row r="6" spans="2:11" ht="15.75" customHeight="1" x14ac:dyDescent="0.3">
      <c r="B6" s="141" t="s">
        <v>18</v>
      </c>
      <c r="C6" s="141"/>
      <c r="D6" s="141"/>
      <c r="E6" s="141"/>
      <c r="F6" s="141"/>
      <c r="G6" s="141"/>
      <c r="H6" s="141"/>
      <c r="I6" s="141"/>
      <c r="J6" s="141"/>
      <c r="K6" s="141"/>
    </row>
    <row r="7" spans="2:11" ht="17.399999999999999" x14ac:dyDescent="0.3">
      <c r="B7" s="2"/>
      <c r="C7" s="2"/>
      <c r="D7" s="2"/>
      <c r="E7" s="2"/>
      <c r="F7" s="2"/>
      <c r="G7" s="2"/>
      <c r="H7" s="2"/>
      <c r="I7" s="3"/>
      <c r="J7" s="69"/>
    </row>
    <row r="8" spans="2:11" ht="39.6" x14ac:dyDescent="0.3">
      <c r="B8" s="138" t="s">
        <v>7</v>
      </c>
      <c r="C8" s="139"/>
      <c r="D8" s="139"/>
      <c r="E8" s="139"/>
      <c r="F8" s="140"/>
      <c r="G8" s="32" t="s">
        <v>175</v>
      </c>
      <c r="H8" s="32" t="s">
        <v>176</v>
      </c>
      <c r="I8" s="32" t="s">
        <v>177</v>
      </c>
      <c r="J8" s="60" t="s">
        <v>17</v>
      </c>
      <c r="K8" s="60" t="s">
        <v>40</v>
      </c>
    </row>
    <row r="9" spans="2:11" ht="16.5" customHeight="1" x14ac:dyDescent="0.3">
      <c r="B9" s="138">
        <v>1</v>
      </c>
      <c r="C9" s="139"/>
      <c r="D9" s="139"/>
      <c r="E9" s="139"/>
      <c r="F9" s="140"/>
      <c r="G9" s="32">
        <v>2</v>
      </c>
      <c r="H9" s="32">
        <v>3</v>
      </c>
      <c r="I9" s="32">
        <v>5</v>
      </c>
      <c r="J9" s="60" t="s">
        <v>19</v>
      </c>
      <c r="K9" s="60" t="s">
        <v>20</v>
      </c>
    </row>
    <row r="10" spans="2:11" x14ac:dyDescent="0.3">
      <c r="B10" s="5"/>
      <c r="C10" s="5"/>
      <c r="D10" s="5"/>
      <c r="E10" s="5"/>
      <c r="F10" s="5" t="s">
        <v>21</v>
      </c>
      <c r="G10" s="57">
        <f>G11</f>
        <v>244232.36</v>
      </c>
      <c r="H10" s="56">
        <f>H11+H29</f>
        <v>567601</v>
      </c>
      <c r="I10" s="56">
        <f>I11</f>
        <v>292266.93</v>
      </c>
      <c r="J10" s="71">
        <f>I10/G10*100</f>
        <v>119.66756985028519</v>
      </c>
      <c r="K10" s="71">
        <f>I10/H10*100</f>
        <v>51.491616470020304</v>
      </c>
    </row>
    <row r="11" spans="2:11" ht="15.75" customHeight="1" x14ac:dyDescent="0.3">
      <c r="B11" s="5">
        <v>6</v>
      </c>
      <c r="C11" s="5"/>
      <c r="D11" s="5"/>
      <c r="E11" s="5"/>
      <c r="F11" s="5" t="s">
        <v>2</v>
      </c>
      <c r="G11" s="57">
        <f>G12+G15+G21+G24</f>
        <v>244232.36</v>
      </c>
      <c r="H11" s="57">
        <f>H12+H15+H21</f>
        <v>458800</v>
      </c>
      <c r="I11" s="57">
        <f>I12+I15+I21+I24</f>
        <v>292266.93</v>
      </c>
      <c r="J11" s="71">
        <f t="shared" ref="J11:J29" si="0">I11/G11*100</f>
        <v>119.66756985028519</v>
      </c>
      <c r="K11" s="71">
        <f t="shared" ref="K11:K29" si="1">I11/H11*100</f>
        <v>63.702469485614643</v>
      </c>
    </row>
    <row r="12" spans="2:11" ht="18" customHeight="1" x14ac:dyDescent="0.3">
      <c r="B12" s="47"/>
      <c r="C12" s="48">
        <v>63</v>
      </c>
      <c r="D12" s="48"/>
      <c r="E12" s="48"/>
      <c r="F12" s="9" t="s">
        <v>22</v>
      </c>
      <c r="G12" s="57">
        <v>213963.96</v>
      </c>
      <c r="H12" s="56">
        <f>SUM(H13:H14)</f>
        <v>425300</v>
      </c>
      <c r="I12" s="73">
        <v>262890.09000000003</v>
      </c>
      <c r="J12" s="71">
        <f t="shared" si="0"/>
        <v>122.86652854994833</v>
      </c>
      <c r="K12" s="71">
        <f t="shared" si="1"/>
        <v>61.812859158241253</v>
      </c>
    </row>
    <row r="13" spans="2:11" ht="18" customHeight="1" x14ac:dyDescent="0.3">
      <c r="B13" s="6"/>
      <c r="C13" s="6"/>
      <c r="D13" s="6">
        <v>636</v>
      </c>
      <c r="E13" s="6"/>
      <c r="F13" s="24" t="s">
        <v>70</v>
      </c>
      <c r="G13" s="54">
        <v>213963.96</v>
      </c>
      <c r="H13" s="55">
        <v>425300</v>
      </c>
      <c r="I13" s="54">
        <v>262890.09000000003</v>
      </c>
      <c r="J13" s="71">
        <f t="shared" si="0"/>
        <v>122.86652854994833</v>
      </c>
      <c r="K13" s="71">
        <f t="shared" si="1"/>
        <v>61.812859158241253</v>
      </c>
    </row>
    <row r="14" spans="2:11" ht="18" customHeight="1" x14ac:dyDescent="0.3">
      <c r="B14" s="6"/>
      <c r="C14" s="6"/>
      <c r="D14" s="7"/>
      <c r="E14" s="7">
        <v>6361</v>
      </c>
      <c r="F14" s="52" t="s">
        <v>65</v>
      </c>
      <c r="G14" s="54">
        <v>213963.96</v>
      </c>
      <c r="H14" s="55">
        <v>0</v>
      </c>
      <c r="I14" s="54">
        <v>262890.09000000003</v>
      </c>
      <c r="J14" s="71">
        <f t="shared" si="0"/>
        <v>122.86652854994833</v>
      </c>
      <c r="K14" s="71">
        <v>0</v>
      </c>
    </row>
    <row r="15" spans="2:11" ht="18" customHeight="1" x14ac:dyDescent="0.3">
      <c r="B15" s="6"/>
      <c r="C15" s="6">
        <v>64</v>
      </c>
      <c r="D15" s="7"/>
      <c r="E15" s="7"/>
      <c r="F15" s="52" t="s">
        <v>71</v>
      </c>
      <c r="G15" s="57">
        <v>0.1</v>
      </c>
      <c r="H15" s="56">
        <v>0</v>
      </c>
      <c r="I15" s="57">
        <v>0.22</v>
      </c>
      <c r="J15" s="71">
        <f t="shared" si="0"/>
        <v>219.99999999999997</v>
      </c>
      <c r="K15" s="71">
        <v>0</v>
      </c>
    </row>
    <row r="16" spans="2:11" ht="18" customHeight="1" x14ac:dyDescent="0.3">
      <c r="B16" s="6"/>
      <c r="C16" s="6"/>
      <c r="D16" s="7">
        <v>641</v>
      </c>
      <c r="E16" s="7"/>
      <c r="F16" s="52" t="s">
        <v>72</v>
      </c>
      <c r="G16" s="54">
        <v>0.1</v>
      </c>
      <c r="H16" s="55">
        <v>0</v>
      </c>
      <c r="I16" s="54">
        <v>0.22</v>
      </c>
      <c r="J16" s="71">
        <f t="shared" si="0"/>
        <v>219.99999999999997</v>
      </c>
      <c r="K16" s="71">
        <v>0</v>
      </c>
    </row>
    <row r="17" spans="2:11" ht="18" customHeight="1" x14ac:dyDescent="0.3">
      <c r="B17" s="6"/>
      <c r="C17" s="6"/>
      <c r="D17" s="7"/>
      <c r="E17" s="7">
        <v>6413</v>
      </c>
      <c r="F17" s="52" t="s">
        <v>73</v>
      </c>
      <c r="G17" s="54">
        <v>0.1</v>
      </c>
      <c r="H17" s="55">
        <v>0</v>
      </c>
      <c r="I17" s="54">
        <v>0.22</v>
      </c>
      <c r="J17" s="71">
        <f t="shared" si="0"/>
        <v>219.99999999999997</v>
      </c>
      <c r="K17" s="71">
        <v>0</v>
      </c>
    </row>
    <row r="18" spans="2:11" ht="18" customHeight="1" x14ac:dyDescent="0.3">
      <c r="B18" s="6"/>
      <c r="C18" s="6"/>
      <c r="D18" s="7"/>
      <c r="E18" s="7">
        <v>6415</v>
      </c>
      <c r="F18" s="52" t="s">
        <v>74</v>
      </c>
      <c r="G18" s="54">
        <v>0</v>
      </c>
      <c r="H18" s="55">
        <v>0</v>
      </c>
      <c r="I18" s="54">
        <v>0</v>
      </c>
      <c r="J18" s="71">
        <v>0</v>
      </c>
      <c r="K18" s="71">
        <v>0</v>
      </c>
    </row>
    <row r="19" spans="2:11" ht="18" customHeight="1" x14ac:dyDescent="0.3">
      <c r="B19" s="6"/>
      <c r="C19" s="6"/>
      <c r="D19" s="7">
        <v>642</v>
      </c>
      <c r="E19" s="7"/>
      <c r="F19" s="52" t="s">
        <v>75</v>
      </c>
      <c r="G19" s="54">
        <v>0</v>
      </c>
      <c r="H19" s="55">
        <v>0</v>
      </c>
      <c r="I19" s="54">
        <v>0</v>
      </c>
      <c r="J19" s="71">
        <v>0</v>
      </c>
      <c r="K19" s="71">
        <v>0</v>
      </c>
    </row>
    <row r="20" spans="2:11" ht="16.5" customHeight="1" x14ac:dyDescent="0.3">
      <c r="B20" s="6"/>
      <c r="C20" s="6"/>
      <c r="D20" s="7"/>
      <c r="E20" s="7">
        <v>6429</v>
      </c>
      <c r="F20" s="52" t="s">
        <v>76</v>
      </c>
      <c r="G20" s="54">
        <v>0</v>
      </c>
      <c r="H20" s="55">
        <v>0</v>
      </c>
      <c r="I20" s="54">
        <v>0</v>
      </c>
      <c r="J20" s="71">
        <v>0</v>
      </c>
      <c r="K20" s="71">
        <v>0</v>
      </c>
    </row>
    <row r="21" spans="2:11" ht="26.25" customHeight="1" x14ac:dyDescent="0.3">
      <c r="B21" s="6"/>
      <c r="C21" s="6">
        <v>65</v>
      </c>
      <c r="D21" s="7"/>
      <c r="E21" s="7"/>
      <c r="F21" s="52" t="s">
        <v>77</v>
      </c>
      <c r="G21" s="57">
        <v>20635.96</v>
      </c>
      <c r="H21" s="56">
        <v>33500</v>
      </c>
      <c r="I21" s="57">
        <v>20575.849999999999</v>
      </c>
      <c r="J21" s="71">
        <f t="shared" si="0"/>
        <v>99.708712364241833</v>
      </c>
      <c r="K21" s="71">
        <f t="shared" si="1"/>
        <v>61.420447761194033</v>
      </c>
    </row>
    <row r="22" spans="2:11" ht="18" customHeight="1" x14ac:dyDescent="0.3">
      <c r="B22" s="6"/>
      <c r="C22" s="6"/>
      <c r="D22" s="7"/>
      <c r="E22" s="7">
        <v>652</v>
      </c>
      <c r="F22" s="52" t="s">
        <v>78</v>
      </c>
      <c r="G22" s="54">
        <v>20635.96</v>
      </c>
      <c r="H22" s="55">
        <v>33500</v>
      </c>
      <c r="I22" s="54">
        <v>20575.849999999999</v>
      </c>
      <c r="J22" s="71">
        <f t="shared" si="0"/>
        <v>99.708712364241833</v>
      </c>
      <c r="K22" s="71">
        <f t="shared" si="1"/>
        <v>61.420447761194033</v>
      </c>
    </row>
    <row r="23" spans="2:11" ht="18" customHeight="1" x14ac:dyDescent="0.3">
      <c r="B23" s="6"/>
      <c r="C23" s="6"/>
      <c r="D23" s="7"/>
      <c r="E23" s="7">
        <v>6526</v>
      </c>
      <c r="F23" s="52" t="s">
        <v>79</v>
      </c>
      <c r="G23" s="54">
        <v>20635.96</v>
      </c>
      <c r="H23" s="55">
        <v>0</v>
      </c>
      <c r="I23" s="54">
        <v>20575.849999999999</v>
      </c>
      <c r="J23" s="71">
        <f t="shared" si="0"/>
        <v>99.708712364241833</v>
      </c>
      <c r="K23" s="71">
        <v>0</v>
      </c>
    </row>
    <row r="24" spans="2:11" ht="26.25" customHeight="1" x14ac:dyDescent="0.3">
      <c r="B24" s="6"/>
      <c r="C24" s="6">
        <v>67</v>
      </c>
      <c r="D24" s="7"/>
      <c r="E24" s="7"/>
      <c r="F24" s="9" t="s">
        <v>80</v>
      </c>
      <c r="G24" s="56">
        <v>9632.34</v>
      </c>
      <c r="H24" s="94">
        <v>8800.77</v>
      </c>
      <c r="I24" s="57">
        <v>8800.77</v>
      </c>
      <c r="J24" s="71">
        <f t="shared" si="0"/>
        <v>91.366895271553958</v>
      </c>
      <c r="K24" s="71">
        <f t="shared" si="1"/>
        <v>100</v>
      </c>
    </row>
    <row r="25" spans="2:11" ht="18" customHeight="1" x14ac:dyDescent="0.3">
      <c r="B25" s="6"/>
      <c r="C25" s="6"/>
      <c r="D25" s="7">
        <v>671</v>
      </c>
      <c r="E25" s="7"/>
      <c r="F25" s="58" t="s">
        <v>81</v>
      </c>
      <c r="G25" s="55">
        <v>9632.34</v>
      </c>
      <c r="H25" s="96">
        <v>8800.77</v>
      </c>
      <c r="I25" s="54">
        <v>8800.77</v>
      </c>
      <c r="J25" s="71">
        <f t="shared" si="0"/>
        <v>91.366895271553958</v>
      </c>
      <c r="K25" s="71">
        <f t="shared" si="1"/>
        <v>100</v>
      </c>
    </row>
    <row r="26" spans="2:11" ht="18" customHeight="1" x14ac:dyDescent="0.3">
      <c r="B26" s="6"/>
      <c r="C26" s="6"/>
      <c r="D26" s="7"/>
      <c r="E26" s="7">
        <v>6711</v>
      </c>
      <c r="F26" s="58" t="s">
        <v>82</v>
      </c>
      <c r="G26" s="55">
        <v>9632.34</v>
      </c>
      <c r="H26" s="96">
        <v>8800.77</v>
      </c>
      <c r="I26" s="54">
        <v>8800.77</v>
      </c>
      <c r="J26" s="71">
        <f t="shared" si="0"/>
        <v>91.366895271553958</v>
      </c>
      <c r="K26" s="71">
        <v>0</v>
      </c>
    </row>
    <row r="27" spans="2:11" ht="18" customHeight="1" x14ac:dyDescent="0.3">
      <c r="B27" s="6"/>
      <c r="C27" s="6"/>
      <c r="D27" s="7"/>
      <c r="E27" s="7">
        <v>6712</v>
      </c>
      <c r="F27" s="58" t="s">
        <v>83</v>
      </c>
      <c r="G27" s="55">
        <v>0</v>
      </c>
      <c r="H27" s="55">
        <v>0</v>
      </c>
      <c r="I27" s="54">
        <v>0</v>
      </c>
      <c r="J27" s="71">
        <v>0</v>
      </c>
      <c r="K27" s="71">
        <v>0</v>
      </c>
    </row>
    <row r="28" spans="2:11" ht="18" customHeight="1" x14ac:dyDescent="0.3">
      <c r="B28" s="6">
        <v>9</v>
      </c>
      <c r="C28" s="6"/>
      <c r="D28" s="7"/>
      <c r="E28" s="7"/>
      <c r="F28" s="58" t="s">
        <v>137</v>
      </c>
      <c r="G28" s="56">
        <v>75779.149999999994</v>
      </c>
      <c r="H28" s="56">
        <v>108801</v>
      </c>
      <c r="I28" s="57">
        <v>108801</v>
      </c>
      <c r="J28" s="71">
        <f t="shared" si="0"/>
        <v>143.57643230360858</v>
      </c>
      <c r="K28" s="71">
        <f t="shared" si="1"/>
        <v>100</v>
      </c>
    </row>
    <row r="29" spans="2:11" ht="18" customHeight="1" x14ac:dyDescent="0.3">
      <c r="B29" s="6"/>
      <c r="C29" s="6"/>
      <c r="D29" s="7">
        <v>922</v>
      </c>
      <c r="E29" s="7"/>
      <c r="F29" s="58" t="s">
        <v>138</v>
      </c>
      <c r="G29" s="55">
        <v>75779.149999999994</v>
      </c>
      <c r="H29" s="55">
        <v>108801</v>
      </c>
      <c r="I29" s="54">
        <v>108801</v>
      </c>
      <c r="J29" s="71">
        <f t="shared" si="0"/>
        <v>143.57643230360858</v>
      </c>
      <c r="K29" s="71">
        <f t="shared" si="1"/>
        <v>100</v>
      </c>
    </row>
    <row r="30" spans="2:11" s="29" customFormat="1" x14ac:dyDescent="0.3">
      <c r="B30" s="18">
        <v>7</v>
      </c>
      <c r="C30" s="18"/>
      <c r="D30" s="27"/>
      <c r="E30" s="27"/>
      <c r="F30" s="5" t="s">
        <v>3</v>
      </c>
      <c r="G30" s="56"/>
      <c r="H30" s="56"/>
      <c r="I30" s="28"/>
      <c r="J30" s="70"/>
      <c r="K30" s="70"/>
    </row>
    <row r="31" spans="2:11" x14ac:dyDescent="0.3">
      <c r="B31" s="6"/>
      <c r="C31" s="6">
        <v>72</v>
      </c>
      <c r="D31" s="7"/>
      <c r="E31" s="7"/>
      <c r="F31" s="24" t="s">
        <v>24</v>
      </c>
      <c r="G31" s="55"/>
      <c r="H31" s="55"/>
      <c r="I31" s="23"/>
      <c r="J31" s="71"/>
      <c r="K31" s="71"/>
    </row>
    <row r="32" spans="2:11" x14ac:dyDescent="0.3">
      <c r="B32" s="6"/>
      <c r="C32" s="6"/>
      <c r="D32" s="6">
        <v>721</v>
      </c>
      <c r="E32" s="6"/>
      <c r="F32" s="24" t="s">
        <v>25</v>
      </c>
      <c r="G32" s="55"/>
      <c r="H32" s="55"/>
      <c r="I32" s="23"/>
      <c r="J32" s="71"/>
      <c r="K32" s="71"/>
    </row>
    <row r="33" spans="2:11" x14ac:dyDescent="0.3">
      <c r="B33" s="6"/>
      <c r="C33" s="6"/>
      <c r="D33" s="6"/>
      <c r="E33" s="6">
        <v>7211</v>
      </c>
      <c r="F33" s="24" t="s">
        <v>26</v>
      </c>
      <c r="G33" s="55"/>
      <c r="H33" s="55"/>
      <c r="I33" s="23"/>
      <c r="J33" s="71"/>
      <c r="K33" s="71"/>
    </row>
    <row r="34" spans="2:11" x14ac:dyDescent="0.3">
      <c r="B34" s="6"/>
      <c r="C34" s="6"/>
      <c r="D34" s="6"/>
      <c r="E34" s="6" t="s">
        <v>16</v>
      </c>
      <c r="F34" s="24"/>
      <c r="G34" s="53"/>
      <c r="H34" s="55"/>
      <c r="I34" s="23"/>
      <c r="J34" s="71"/>
      <c r="K34" s="71"/>
    </row>
    <row r="35" spans="2:11" ht="15.75" customHeight="1" x14ac:dyDescent="0.3">
      <c r="H35" s="67"/>
    </row>
    <row r="36" spans="2:11" ht="52.8" x14ac:dyDescent="0.3">
      <c r="B36" s="138" t="s">
        <v>7</v>
      </c>
      <c r="C36" s="139"/>
      <c r="D36" s="139"/>
      <c r="E36" s="139"/>
      <c r="F36" s="140"/>
      <c r="G36" s="32" t="s">
        <v>179</v>
      </c>
      <c r="H36" s="68" t="s">
        <v>59</v>
      </c>
      <c r="I36" s="32" t="s">
        <v>178</v>
      </c>
      <c r="J36" s="60" t="s">
        <v>17</v>
      </c>
      <c r="K36" s="60" t="s">
        <v>40</v>
      </c>
    </row>
    <row r="37" spans="2:11" ht="12.75" customHeight="1" x14ac:dyDescent="0.3">
      <c r="B37" s="138">
        <v>1</v>
      </c>
      <c r="C37" s="139"/>
      <c r="D37" s="139"/>
      <c r="E37" s="139"/>
      <c r="F37" s="140"/>
      <c r="G37" s="32">
        <v>2</v>
      </c>
      <c r="H37" s="68">
        <v>3</v>
      </c>
      <c r="I37" s="32">
        <v>5</v>
      </c>
      <c r="J37" s="60" t="s">
        <v>19</v>
      </c>
      <c r="K37" s="60" t="s">
        <v>20</v>
      </c>
    </row>
    <row r="38" spans="2:11" x14ac:dyDescent="0.3">
      <c r="B38" s="5"/>
      <c r="C38" s="5"/>
      <c r="D38" s="5"/>
      <c r="E38" s="5"/>
      <c r="F38" s="5" t="s">
        <v>8</v>
      </c>
      <c r="G38" s="55"/>
      <c r="H38" s="55"/>
      <c r="I38" s="54"/>
      <c r="J38" s="71"/>
      <c r="K38" s="71"/>
    </row>
    <row r="39" spans="2:11" x14ac:dyDescent="0.3">
      <c r="B39" s="5">
        <v>3</v>
      </c>
      <c r="C39" s="5"/>
      <c r="D39" s="5"/>
      <c r="E39" s="5"/>
      <c r="F39" s="5" t="s">
        <v>4</v>
      </c>
      <c r="G39" s="56">
        <f>G40+G46+G70</f>
        <v>239721.2</v>
      </c>
      <c r="H39" s="56">
        <v>645052</v>
      </c>
      <c r="I39" s="57">
        <v>322528.52</v>
      </c>
      <c r="J39" s="71">
        <f>I39/G39*100</f>
        <v>134.54317765804612</v>
      </c>
      <c r="K39" s="71">
        <f>I39/H39*100</f>
        <v>50.000390666178852</v>
      </c>
    </row>
    <row r="40" spans="2:11" x14ac:dyDescent="0.3">
      <c r="B40" s="5"/>
      <c r="C40" s="9">
        <v>31</v>
      </c>
      <c r="D40" s="9"/>
      <c r="E40" s="9"/>
      <c r="F40" s="9" t="s">
        <v>5</v>
      </c>
      <c r="G40" s="57">
        <v>197862.42</v>
      </c>
      <c r="H40" s="57">
        <f>SUM(H41:H45)</f>
        <v>713370</v>
      </c>
      <c r="I40" s="57">
        <v>241721.32</v>
      </c>
      <c r="J40" s="71">
        <f t="shared" ref="J40:J72" si="2">I40/G40*100</f>
        <v>122.16636185891186</v>
      </c>
      <c r="K40" s="71">
        <f t="shared" ref="K40:K75" si="3">I40/H40*100</f>
        <v>33.88442463237871</v>
      </c>
    </row>
    <row r="41" spans="2:11" x14ac:dyDescent="0.3">
      <c r="B41" s="6"/>
      <c r="C41" s="6"/>
      <c r="D41" s="6">
        <v>311</v>
      </c>
      <c r="E41" s="6"/>
      <c r="F41" s="6" t="s">
        <v>27</v>
      </c>
      <c r="G41" s="54">
        <v>163640.45000000001</v>
      </c>
      <c r="H41" s="93">
        <v>325000</v>
      </c>
      <c r="I41" s="54">
        <v>194072.43</v>
      </c>
      <c r="J41" s="71">
        <f t="shared" si="2"/>
        <v>118.5968567062728</v>
      </c>
      <c r="K41" s="71">
        <f t="shared" si="3"/>
        <v>59.714593846153839</v>
      </c>
    </row>
    <row r="42" spans="2:11" x14ac:dyDescent="0.3">
      <c r="B42" s="6"/>
      <c r="C42" s="6"/>
      <c r="D42" s="6"/>
      <c r="E42" s="6">
        <v>3111</v>
      </c>
      <c r="F42" s="6" t="s">
        <v>28</v>
      </c>
      <c r="G42" s="54">
        <v>163640.45000000001</v>
      </c>
      <c r="H42" s="93">
        <v>325000</v>
      </c>
      <c r="I42" s="54">
        <v>194072.43</v>
      </c>
      <c r="J42" s="71">
        <f t="shared" si="2"/>
        <v>118.5968567062728</v>
      </c>
      <c r="K42" s="71">
        <v>0</v>
      </c>
    </row>
    <row r="43" spans="2:11" x14ac:dyDescent="0.3">
      <c r="B43" s="6"/>
      <c r="C43" s="6"/>
      <c r="D43" s="6">
        <v>312</v>
      </c>
      <c r="E43" s="6"/>
      <c r="F43" s="6" t="s">
        <v>84</v>
      </c>
      <c r="G43" s="54">
        <v>7198.48</v>
      </c>
      <c r="H43" s="93">
        <v>13150</v>
      </c>
      <c r="I43" s="54">
        <v>15606.4</v>
      </c>
      <c r="J43" s="71">
        <f t="shared" si="2"/>
        <v>216.80132472410841</v>
      </c>
      <c r="K43" s="71">
        <f t="shared" si="3"/>
        <v>118.67984790874524</v>
      </c>
    </row>
    <row r="44" spans="2:11" x14ac:dyDescent="0.3">
      <c r="B44" s="6"/>
      <c r="C44" s="6"/>
      <c r="D44" s="6">
        <v>313</v>
      </c>
      <c r="E44" s="6"/>
      <c r="F44" s="6" t="s">
        <v>85</v>
      </c>
      <c r="G44" s="54">
        <v>27023.49</v>
      </c>
      <c r="H44" s="93">
        <v>50220</v>
      </c>
      <c r="I44" s="54">
        <v>32042.49</v>
      </c>
      <c r="J44" s="71">
        <f t="shared" si="2"/>
        <v>118.57273061325535</v>
      </c>
      <c r="K44" s="71">
        <f t="shared" si="3"/>
        <v>63.804241338112313</v>
      </c>
    </row>
    <row r="45" spans="2:11" x14ac:dyDescent="0.3">
      <c r="B45" s="6"/>
      <c r="C45" s="6"/>
      <c r="D45" s="6"/>
      <c r="E45" s="6">
        <v>3132</v>
      </c>
      <c r="F45" s="6" t="s">
        <v>86</v>
      </c>
      <c r="G45" s="54">
        <v>27023.49</v>
      </c>
      <c r="H45" s="54">
        <v>0</v>
      </c>
      <c r="I45" s="54">
        <v>32042.49</v>
      </c>
      <c r="J45" s="71">
        <f t="shared" si="2"/>
        <v>118.57273061325535</v>
      </c>
      <c r="K45" s="71">
        <v>0</v>
      </c>
    </row>
    <row r="46" spans="2:11" x14ac:dyDescent="0.3">
      <c r="B46" s="6"/>
      <c r="C46" s="6">
        <v>32</v>
      </c>
      <c r="D46" s="7"/>
      <c r="E46" s="7"/>
      <c r="F46" s="6" t="s">
        <v>13</v>
      </c>
      <c r="G46" s="57">
        <v>41293.39</v>
      </c>
      <c r="H46" s="57">
        <f>H47+H51+H56+H65</f>
        <v>137880</v>
      </c>
      <c r="I46" s="57">
        <v>73913.119999999995</v>
      </c>
      <c r="J46" s="71">
        <f t="shared" si="2"/>
        <v>178.99504012627685</v>
      </c>
      <c r="K46" s="71">
        <f t="shared" si="3"/>
        <v>53.606846533217286</v>
      </c>
    </row>
    <row r="47" spans="2:11" x14ac:dyDescent="0.3">
      <c r="B47" s="6"/>
      <c r="C47" s="6"/>
      <c r="D47" s="6">
        <v>321</v>
      </c>
      <c r="E47" s="6"/>
      <c r="F47" s="6" t="s">
        <v>29</v>
      </c>
      <c r="G47" s="54">
        <v>15745.38</v>
      </c>
      <c r="H47" s="93">
        <v>25620</v>
      </c>
      <c r="I47" s="54">
        <v>13713.92</v>
      </c>
      <c r="J47" s="71">
        <f t="shared" si="2"/>
        <v>87.098056699806548</v>
      </c>
      <c r="K47" s="71">
        <f t="shared" si="3"/>
        <v>53.528181108508974</v>
      </c>
    </row>
    <row r="48" spans="2:11" x14ac:dyDescent="0.3">
      <c r="B48" s="6"/>
      <c r="C48" s="18"/>
      <c r="D48" s="6"/>
      <c r="E48" s="6">
        <v>3211</v>
      </c>
      <c r="F48" s="24" t="s">
        <v>30</v>
      </c>
      <c r="G48" s="54">
        <v>6082.53</v>
      </c>
      <c r="H48" s="54">
        <v>0</v>
      </c>
      <c r="I48" s="54">
        <v>4938.6400000000003</v>
      </c>
      <c r="J48" s="71">
        <f t="shared" si="2"/>
        <v>81.193845324231859</v>
      </c>
      <c r="K48" s="71">
        <v>0</v>
      </c>
    </row>
    <row r="49" spans="2:11" x14ac:dyDescent="0.3">
      <c r="B49" s="6"/>
      <c r="C49" s="18"/>
      <c r="D49" s="7"/>
      <c r="E49" s="6">
        <v>3212</v>
      </c>
      <c r="F49" s="6" t="s">
        <v>87</v>
      </c>
      <c r="G49" s="54">
        <v>9562.85</v>
      </c>
      <c r="H49" s="54">
        <v>0</v>
      </c>
      <c r="I49" s="54">
        <v>8436.2800000000007</v>
      </c>
      <c r="J49" s="71">
        <f t="shared" si="2"/>
        <v>88.219307005756647</v>
      </c>
      <c r="K49" s="71">
        <v>0</v>
      </c>
    </row>
    <row r="50" spans="2:11" x14ac:dyDescent="0.3">
      <c r="B50" s="6"/>
      <c r="C50" s="6"/>
      <c r="D50" s="7"/>
      <c r="E50" s="7">
        <v>3213</v>
      </c>
      <c r="F50" s="6" t="s">
        <v>88</v>
      </c>
      <c r="G50" s="54">
        <v>100</v>
      </c>
      <c r="H50" s="54">
        <v>0</v>
      </c>
      <c r="I50" s="54">
        <v>339</v>
      </c>
      <c r="J50" s="71">
        <f t="shared" si="2"/>
        <v>339</v>
      </c>
      <c r="K50" s="71">
        <v>0</v>
      </c>
    </row>
    <row r="51" spans="2:11" x14ac:dyDescent="0.3">
      <c r="B51" s="6"/>
      <c r="C51" s="6"/>
      <c r="D51" s="7">
        <v>322</v>
      </c>
      <c r="E51" s="7"/>
      <c r="F51" s="6" t="s">
        <v>89</v>
      </c>
      <c r="G51" s="54">
        <v>4105.51</v>
      </c>
      <c r="H51" s="54">
        <v>6880</v>
      </c>
      <c r="I51" s="54">
        <v>5382.75</v>
      </c>
      <c r="J51" s="71">
        <f t="shared" si="2"/>
        <v>131.11038579859749</v>
      </c>
      <c r="K51" s="71">
        <f t="shared" si="3"/>
        <v>78.237645348837219</v>
      </c>
    </row>
    <row r="52" spans="2:11" x14ac:dyDescent="0.3">
      <c r="B52" s="6"/>
      <c r="C52" s="6"/>
      <c r="D52" s="7"/>
      <c r="E52" s="7">
        <v>3221</v>
      </c>
      <c r="F52" s="6" t="s">
        <v>90</v>
      </c>
      <c r="G52" s="54">
        <v>2649.97</v>
      </c>
      <c r="H52" s="54">
        <v>0</v>
      </c>
      <c r="I52" s="54">
        <v>3788.63</v>
      </c>
      <c r="J52" s="71">
        <f t="shared" si="2"/>
        <v>142.96878832590559</v>
      </c>
      <c r="K52" s="71">
        <v>0</v>
      </c>
    </row>
    <row r="53" spans="2:11" x14ac:dyDescent="0.3">
      <c r="B53" s="6"/>
      <c r="C53" s="6"/>
      <c r="D53" s="7"/>
      <c r="E53" s="7">
        <v>3222</v>
      </c>
      <c r="F53" s="6" t="s">
        <v>91</v>
      </c>
      <c r="G53" s="54">
        <v>0</v>
      </c>
      <c r="H53" s="54">
        <v>0</v>
      </c>
      <c r="I53" s="54">
        <v>68</v>
      </c>
      <c r="J53" s="71">
        <v>0</v>
      </c>
      <c r="K53" s="71">
        <v>0</v>
      </c>
    </row>
    <row r="54" spans="2:11" x14ac:dyDescent="0.3">
      <c r="B54" s="6"/>
      <c r="C54" s="6"/>
      <c r="D54" s="7"/>
      <c r="E54" s="7">
        <v>3223</v>
      </c>
      <c r="F54" s="6" t="s">
        <v>92</v>
      </c>
      <c r="G54" s="54">
        <v>1375.84</v>
      </c>
      <c r="H54" s="54">
        <v>0</v>
      </c>
      <c r="I54" s="54">
        <v>1435.62</v>
      </c>
      <c r="J54" s="71">
        <f t="shared" si="2"/>
        <v>104.34498197464821</v>
      </c>
      <c r="K54" s="71">
        <v>0</v>
      </c>
    </row>
    <row r="55" spans="2:11" x14ac:dyDescent="0.3">
      <c r="B55" s="6"/>
      <c r="C55" s="6"/>
      <c r="D55" s="7"/>
      <c r="E55" s="7">
        <v>3224</v>
      </c>
      <c r="F55" s="6" t="s">
        <v>93</v>
      </c>
      <c r="G55" s="54">
        <v>79.7</v>
      </c>
      <c r="H55" s="54">
        <v>0</v>
      </c>
      <c r="I55" s="54">
        <v>90.5</v>
      </c>
      <c r="J55" s="71">
        <f t="shared" si="2"/>
        <v>113.55081555834379</v>
      </c>
      <c r="K55" s="71">
        <v>0</v>
      </c>
    </row>
    <row r="56" spans="2:11" x14ac:dyDescent="0.3">
      <c r="B56" s="6"/>
      <c r="C56" s="6"/>
      <c r="D56" s="7">
        <v>323</v>
      </c>
      <c r="E56" s="7"/>
      <c r="F56" s="6" t="s">
        <v>94</v>
      </c>
      <c r="G56" s="54">
        <v>18873.37</v>
      </c>
      <c r="H56" s="54">
        <v>100300</v>
      </c>
      <c r="I56" s="54">
        <v>50681.98</v>
      </c>
      <c r="J56" s="71">
        <f t="shared" si="2"/>
        <v>268.53699153887203</v>
      </c>
      <c r="K56" s="71">
        <f t="shared" si="3"/>
        <v>50.530388833499508</v>
      </c>
    </row>
    <row r="57" spans="2:11" x14ac:dyDescent="0.3">
      <c r="B57" s="6"/>
      <c r="C57" s="6"/>
      <c r="D57" s="7"/>
      <c r="E57" s="7">
        <v>3231</v>
      </c>
      <c r="F57" s="6" t="s">
        <v>95</v>
      </c>
      <c r="G57" s="54">
        <v>389.1</v>
      </c>
      <c r="H57" s="54">
        <v>0</v>
      </c>
      <c r="I57" s="54">
        <v>532.78</v>
      </c>
      <c r="J57" s="71">
        <f t="shared" si="2"/>
        <v>136.92624004112054</v>
      </c>
      <c r="K57" s="71">
        <v>0</v>
      </c>
    </row>
    <row r="58" spans="2:11" x14ac:dyDescent="0.3">
      <c r="B58" s="6"/>
      <c r="C58" s="6"/>
      <c r="D58" s="7"/>
      <c r="E58" s="7">
        <v>3233</v>
      </c>
      <c r="F58" s="6" t="s">
        <v>96</v>
      </c>
      <c r="G58" s="54">
        <v>474.18</v>
      </c>
      <c r="H58" s="54">
        <v>0</v>
      </c>
      <c r="I58" s="54">
        <v>127.44</v>
      </c>
      <c r="J58" s="71">
        <f t="shared" si="2"/>
        <v>26.875869922814122</v>
      </c>
      <c r="K58" s="71">
        <v>0</v>
      </c>
    </row>
    <row r="59" spans="2:11" x14ac:dyDescent="0.3">
      <c r="B59" s="6"/>
      <c r="C59" s="6"/>
      <c r="D59" s="7"/>
      <c r="E59" s="7">
        <v>3234</v>
      </c>
      <c r="F59" s="6" t="s">
        <v>97</v>
      </c>
      <c r="G59" s="54">
        <v>161.11000000000001</v>
      </c>
      <c r="H59" s="54">
        <v>0</v>
      </c>
      <c r="I59" s="54">
        <v>89.71</v>
      </c>
      <c r="J59" s="71">
        <f t="shared" si="2"/>
        <v>55.682452982434349</v>
      </c>
      <c r="K59" s="71">
        <v>0</v>
      </c>
    </row>
    <row r="60" spans="2:11" x14ac:dyDescent="0.3">
      <c r="B60" s="6"/>
      <c r="C60" s="6"/>
      <c r="D60" s="7"/>
      <c r="E60" s="7">
        <v>3235</v>
      </c>
      <c r="F60" s="6" t="s">
        <v>109</v>
      </c>
      <c r="G60" s="54">
        <v>1592.7</v>
      </c>
      <c r="H60" s="54">
        <v>0</v>
      </c>
      <c r="I60" s="54">
        <v>1592.7</v>
      </c>
      <c r="J60" s="71">
        <v>0</v>
      </c>
      <c r="K60" s="71">
        <v>0</v>
      </c>
    </row>
    <row r="61" spans="2:11" x14ac:dyDescent="0.3">
      <c r="B61" s="6"/>
      <c r="C61" s="6"/>
      <c r="D61" s="7"/>
      <c r="E61" s="7">
        <v>3236</v>
      </c>
      <c r="F61" s="6" t="s">
        <v>98</v>
      </c>
      <c r="G61" s="54">
        <v>955.62</v>
      </c>
      <c r="H61" s="54">
        <v>0</v>
      </c>
      <c r="I61" s="54">
        <v>1114.8900000000001</v>
      </c>
      <c r="J61" s="71">
        <f t="shared" si="2"/>
        <v>116.66666666666667</v>
      </c>
      <c r="K61" s="71">
        <v>0</v>
      </c>
    </row>
    <row r="62" spans="2:11" x14ac:dyDescent="0.3">
      <c r="B62" s="6"/>
      <c r="C62" s="6"/>
      <c r="D62" s="7"/>
      <c r="E62" s="7">
        <v>3237</v>
      </c>
      <c r="F62" s="6" t="s">
        <v>99</v>
      </c>
      <c r="G62" s="54">
        <v>11949.65</v>
      </c>
      <c r="H62" s="54">
        <v>0</v>
      </c>
      <c r="I62" s="54">
        <v>43853.4</v>
      </c>
      <c r="J62" s="71">
        <f t="shared" si="2"/>
        <v>366.98480708640005</v>
      </c>
      <c r="K62" s="71">
        <v>0</v>
      </c>
    </row>
    <row r="63" spans="2:11" x14ac:dyDescent="0.3">
      <c r="B63" s="6"/>
      <c r="C63" s="6"/>
      <c r="D63" s="7"/>
      <c r="E63" s="7">
        <v>3238</v>
      </c>
      <c r="F63" s="6" t="s">
        <v>100</v>
      </c>
      <c r="G63" s="54">
        <v>3226.01</v>
      </c>
      <c r="H63" s="54">
        <v>0</v>
      </c>
      <c r="I63" s="54">
        <v>3371.06</v>
      </c>
      <c r="J63" s="71">
        <f t="shared" si="2"/>
        <v>104.49626628559736</v>
      </c>
      <c r="K63" s="71">
        <v>0</v>
      </c>
    </row>
    <row r="64" spans="2:11" x14ac:dyDescent="0.3">
      <c r="B64" s="6"/>
      <c r="C64" s="6"/>
      <c r="D64" s="7"/>
      <c r="E64" s="7">
        <v>3239</v>
      </c>
      <c r="F64" s="6" t="s">
        <v>101</v>
      </c>
      <c r="G64" s="54">
        <v>125</v>
      </c>
      <c r="H64" s="54">
        <v>0</v>
      </c>
      <c r="I64" s="54">
        <v>0</v>
      </c>
      <c r="J64" s="71">
        <f t="shared" si="2"/>
        <v>0</v>
      </c>
      <c r="K64" s="71">
        <v>0</v>
      </c>
    </row>
    <row r="65" spans="2:11" x14ac:dyDescent="0.3">
      <c r="B65" s="6"/>
      <c r="C65" s="6"/>
      <c r="D65" s="7">
        <v>329</v>
      </c>
      <c r="E65" s="7"/>
      <c r="F65" s="6" t="s">
        <v>102</v>
      </c>
      <c r="G65" s="54">
        <v>2569.13</v>
      </c>
      <c r="H65" s="54">
        <v>5080</v>
      </c>
      <c r="I65" s="54">
        <v>4134.47</v>
      </c>
      <c r="J65" s="71">
        <f t="shared" si="2"/>
        <v>160.92879690790267</v>
      </c>
      <c r="K65" s="71">
        <f t="shared" si="3"/>
        <v>81.387204724409457</v>
      </c>
    </row>
    <row r="66" spans="2:11" x14ac:dyDescent="0.3">
      <c r="B66" s="6"/>
      <c r="C66" s="6"/>
      <c r="D66" s="7"/>
      <c r="E66" s="7">
        <v>3293</v>
      </c>
      <c r="F66" s="6" t="s">
        <v>103</v>
      </c>
      <c r="G66" s="54">
        <v>145.09</v>
      </c>
      <c r="H66" s="54">
        <v>0</v>
      </c>
      <c r="I66" s="54">
        <v>570.84</v>
      </c>
      <c r="J66" s="71">
        <f t="shared" si="2"/>
        <v>393.43855537941971</v>
      </c>
      <c r="K66" s="71">
        <v>0</v>
      </c>
    </row>
    <row r="67" spans="2:11" x14ac:dyDescent="0.3">
      <c r="B67" s="6"/>
      <c r="C67" s="6"/>
      <c r="D67" s="7"/>
      <c r="E67" s="7">
        <v>3294</v>
      </c>
      <c r="F67" s="6" t="s">
        <v>104</v>
      </c>
      <c r="G67" s="54">
        <v>1123.0899999999999</v>
      </c>
      <c r="H67" s="54">
        <v>0</v>
      </c>
      <c r="I67" s="54">
        <v>1020</v>
      </c>
      <c r="J67" s="71">
        <f t="shared" si="2"/>
        <v>90.820860305051255</v>
      </c>
      <c r="K67" s="71">
        <v>0</v>
      </c>
    </row>
    <row r="68" spans="2:11" x14ac:dyDescent="0.3">
      <c r="B68" s="6"/>
      <c r="C68" s="6"/>
      <c r="D68" s="7"/>
      <c r="E68" s="7">
        <v>3295</v>
      </c>
      <c r="F68" s="6" t="s">
        <v>105</v>
      </c>
      <c r="G68" s="54">
        <v>1050.04</v>
      </c>
      <c r="H68" s="54">
        <v>0</v>
      </c>
      <c r="I68" s="54">
        <v>2094.54</v>
      </c>
      <c r="J68" s="71">
        <f t="shared" si="2"/>
        <v>199.47240105138852</v>
      </c>
      <c r="K68" s="71">
        <v>0</v>
      </c>
    </row>
    <row r="69" spans="2:11" x14ac:dyDescent="0.3">
      <c r="B69" s="6"/>
      <c r="C69" s="6"/>
      <c r="D69" s="7"/>
      <c r="E69" s="7">
        <v>3299</v>
      </c>
      <c r="F69" s="6" t="s">
        <v>102</v>
      </c>
      <c r="G69" s="54">
        <v>250.91</v>
      </c>
      <c r="H69" s="54">
        <v>0</v>
      </c>
      <c r="I69" s="54">
        <v>449.09</v>
      </c>
      <c r="J69" s="71">
        <f t="shared" si="2"/>
        <v>178.98449643298392</v>
      </c>
      <c r="K69" s="71">
        <v>0</v>
      </c>
    </row>
    <row r="70" spans="2:11" x14ac:dyDescent="0.3">
      <c r="B70" s="6"/>
      <c r="C70" s="6">
        <v>34</v>
      </c>
      <c r="D70" s="7"/>
      <c r="E70" s="7"/>
      <c r="F70" s="6" t="s">
        <v>106</v>
      </c>
      <c r="G70" s="57">
        <v>565.39</v>
      </c>
      <c r="H70" s="57">
        <v>1200</v>
      </c>
      <c r="I70" s="57">
        <v>775.08</v>
      </c>
      <c r="J70" s="71">
        <f t="shared" si="2"/>
        <v>137.08767399494155</v>
      </c>
      <c r="K70" s="71">
        <f t="shared" si="3"/>
        <v>64.59</v>
      </c>
    </row>
    <row r="71" spans="2:11" x14ac:dyDescent="0.3">
      <c r="B71" s="6"/>
      <c r="C71" s="6"/>
      <c r="D71" s="7">
        <v>343</v>
      </c>
      <c r="E71" s="7"/>
      <c r="F71" s="6" t="s">
        <v>107</v>
      </c>
      <c r="G71" s="54">
        <v>565.39</v>
      </c>
      <c r="H71" s="54">
        <v>1200</v>
      </c>
      <c r="I71" s="54">
        <v>775.08</v>
      </c>
      <c r="J71" s="71">
        <f t="shared" si="2"/>
        <v>137.08767399494155</v>
      </c>
      <c r="K71" s="71">
        <f t="shared" si="3"/>
        <v>64.59</v>
      </c>
    </row>
    <row r="72" spans="2:11" x14ac:dyDescent="0.3">
      <c r="B72" s="6"/>
      <c r="C72" s="6"/>
      <c r="D72" s="7"/>
      <c r="E72" s="7">
        <v>3431</v>
      </c>
      <c r="F72" s="6" t="s">
        <v>108</v>
      </c>
      <c r="G72" s="54">
        <v>565.39</v>
      </c>
      <c r="H72" s="54">
        <v>0</v>
      </c>
      <c r="I72" s="54">
        <v>775.08</v>
      </c>
      <c r="J72" s="71">
        <f t="shared" si="2"/>
        <v>137.08767399494155</v>
      </c>
      <c r="K72" s="71">
        <v>0</v>
      </c>
    </row>
    <row r="73" spans="2:11" x14ac:dyDescent="0.3">
      <c r="B73" s="8">
        <v>4</v>
      </c>
      <c r="C73" s="8"/>
      <c r="D73" s="8"/>
      <c r="E73" s="8"/>
      <c r="F73" s="16" t="s">
        <v>6</v>
      </c>
      <c r="G73" s="54">
        <v>0</v>
      </c>
      <c r="H73" s="57">
        <v>58801</v>
      </c>
      <c r="I73" s="54">
        <v>6119</v>
      </c>
      <c r="J73" s="71">
        <v>0</v>
      </c>
      <c r="K73" s="71">
        <f t="shared" si="3"/>
        <v>10.406285607387629</v>
      </c>
    </row>
    <row r="74" spans="2:11" x14ac:dyDescent="0.3">
      <c r="B74" s="9"/>
      <c r="C74" s="9">
        <v>42</v>
      </c>
      <c r="D74" s="9"/>
      <c r="E74" s="9"/>
      <c r="F74" s="17" t="s">
        <v>139</v>
      </c>
      <c r="G74" s="54">
        <v>0</v>
      </c>
      <c r="H74" s="54">
        <v>58801</v>
      </c>
      <c r="I74" s="54">
        <v>6119</v>
      </c>
      <c r="J74" s="71">
        <v>0</v>
      </c>
      <c r="K74" s="71">
        <f t="shared" si="3"/>
        <v>10.406285607387629</v>
      </c>
    </row>
    <row r="75" spans="2:11" x14ac:dyDescent="0.3">
      <c r="B75" s="9"/>
      <c r="C75" s="9"/>
      <c r="D75" s="6">
        <v>422</v>
      </c>
      <c r="E75" s="6"/>
      <c r="F75" s="6" t="s">
        <v>140</v>
      </c>
      <c r="G75" s="54">
        <v>0</v>
      </c>
      <c r="H75" s="54">
        <v>58801</v>
      </c>
      <c r="I75" s="54">
        <v>6119</v>
      </c>
      <c r="J75" s="71">
        <v>0</v>
      </c>
      <c r="K75" s="71">
        <f t="shared" si="3"/>
        <v>10.406285607387629</v>
      </c>
    </row>
    <row r="76" spans="2:11" x14ac:dyDescent="0.3">
      <c r="B76" s="9"/>
      <c r="C76" s="9" t="s">
        <v>16</v>
      </c>
      <c r="D76" s="6"/>
      <c r="E76" s="6"/>
      <c r="F76" s="6"/>
      <c r="G76" s="4"/>
      <c r="H76" s="4"/>
      <c r="I76" s="23"/>
      <c r="J76" s="71"/>
      <c r="K76" s="71"/>
    </row>
  </sheetData>
  <mergeCells count="7">
    <mergeCell ref="B8:F8"/>
    <mergeCell ref="B9:F9"/>
    <mergeCell ref="B36:F36"/>
    <mergeCell ref="B37:F37"/>
    <mergeCell ref="B2:K2"/>
    <mergeCell ref="B4:K4"/>
    <mergeCell ref="B6:K6"/>
  </mergeCells>
  <pageMargins left="0.7" right="0.7" top="0.75" bottom="0.75" header="0.3" footer="0.3"/>
  <pageSetup paperSize="9" scale="4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56"/>
  <sheetViews>
    <sheetView topLeftCell="A24" workbookViewId="0">
      <selection activeCell="D22" sqref="D22"/>
    </sheetView>
  </sheetViews>
  <sheetFormatPr defaultRowHeight="14.4" x14ac:dyDescent="0.3"/>
  <cols>
    <col min="2" max="2" width="61.33203125" customWidth="1"/>
    <col min="3" max="3" width="21.5546875" customWidth="1"/>
    <col min="4" max="4" width="20.33203125" customWidth="1"/>
    <col min="5" max="5" width="21.5546875" customWidth="1"/>
    <col min="6" max="7" width="15.6640625" style="77" customWidth="1"/>
  </cols>
  <sheetData>
    <row r="1" spans="2:7" ht="17.399999999999999" x14ac:dyDescent="0.3">
      <c r="B1" s="2"/>
      <c r="C1" s="2"/>
      <c r="D1" s="2"/>
      <c r="E1" s="3"/>
      <c r="F1" s="76"/>
      <c r="G1" s="76"/>
    </row>
    <row r="2" spans="2:7" ht="15.75" customHeight="1" x14ac:dyDescent="0.3">
      <c r="B2" s="141" t="s">
        <v>33</v>
      </c>
      <c r="C2" s="141"/>
      <c r="D2" s="141"/>
      <c r="E2" s="141"/>
      <c r="F2" s="141"/>
      <c r="G2" s="141"/>
    </row>
    <row r="3" spans="2:7" ht="17.399999999999999" x14ac:dyDescent="0.3">
      <c r="B3" s="2"/>
      <c r="C3" s="2"/>
      <c r="D3" s="2"/>
      <c r="E3" s="3"/>
      <c r="F3" s="76"/>
      <c r="G3" s="76"/>
    </row>
    <row r="4" spans="2:7" ht="39.6" x14ac:dyDescent="0.3">
      <c r="B4" s="32" t="s">
        <v>7</v>
      </c>
      <c r="C4" s="32" t="s">
        <v>184</v>
      </c>
      <c r="D4" s="32" t="s">
        <v>180</v>
      </c>
      <c r="E4" s="32" t="s">
        <v>183</v>
      </c>
      <c r="F4" s="74" t="s">
        <v>17</v>
      </c>
      <c r="G4" s="74" t="s">
        <v>40</v>
      </c>
    </row>
    <row r="5" spans="2:7" x14ac:dyDescent="0.3">
      <c r="B5" s="32">
        <v>1</v>
      </c>
      <c r="C5" s="32">
        <v>2</v>
      </c>
      <c r="D5" s="32">
        <v>3</v>
      </c>
      <c r="E5" s="32">
        <v>5</v>
      </c>
      <c r="F5" s="74" t="s">
        <v>19</v>
      </c>
      <c r="G5" s="74" t="s">
        <v>20</v>
      </c>
    </row>
    <row r="6" spans="2:7" x14ac:dyDescent="0.3">
      <c r="B6" s="5" t="s">
        <v>32</v>
      </c>
      <c r="C6" s="94">
        <f>C10+C13+C15+C20</f>
        <v>244232.36</v>
      </c>
      <c r="D6" s="94">
        <f>D10+D13+D17+D20</f>
        <v>567601</v>
      </c>
      <c r="E6" s="94">
        <f t="shared" ref="E6" si="0">E10+E13+E15+E20</f>
        <v>292266.93000000005</v>
      </c>
      <c r="F6" s="75">
        <f>E6/C6*100</f>
        <v>119.66756985028522</v>
      </c>
      <c r="G6" s="75">
        <f>E6/D6*100</f>
        <v>51.491616470020318</v>
      </c>
    </row>
    <row r="7" spans="2:7" x14ac:dyDescent="0.3">
      <c r="B7" s="5" t="s">
        <v>110</v>
      </c>
      <c r="C7" s="94">
        <v>0</v>
      </c>
      <c r="D7" s="94">
        <v>0</v>
      </c>
      <c r="E7" s="95">
        <v>0</v>
      </c>
      <c r="F7" s="75">
        <v>0</v>
      </c>
      <c r="G7" s="75">
        <v>0</v>
      </c>
    </row>
    <row r="8" spans="2:7" x14ac:dyDescent="0.3">
      <c r="B8" s="64" t="s">
        <v>118</v>
      </c>
      <c r="C8" s="94">
        <v>0</v>
      </c>
      <c r="D8" s="94">
        <v>0</v>
      </c>
      <c r="E8" s="95">
        <v>0</v>
      </c>
      <c r="F8" s="75">
        <v>0</v>
      </c>
      <c r="G8" s="75">
        <v>0</v>
      </c>
    </row>
    <row r="9" spans="2:7" x14ac:dyDescent="0.3">
      <c r="B9" s="5" t="s">
        <v>112</v>
      </c>
      <c r="C9" s="94">
        <v>0</v>
      </c>
      <c r="D9" s="94">
        <v>0</v>
      </c>
      <c r="E9" s="95">
        <v>0.22</v>
      </c>
      <c r="F9" s="75">
        <v>0</v>
      </c>
      <c r="G9" s="75">
        <v>0</v>
      </c>
    </row>
    <row r="10" spans="2:7" x14ac:dyDescent="0.3">
      <c r="B10" s="62" t="s">
        <v>119</v>
      </c>
      <c r="C10" s="94">
        <v>0.1</v>
      </c>
      <c r="D10" s="94">
        <v>0</v>
      </c>
      <c r="E10" s="95">
        <v>0.22</v>
      </c>
      <c r="F10" s="75">
        <v>0</v>
      </c>
      <c r="G10" s="75">
        <v>0</v>
      </c>
    </row>
    <row r="11" spans="2:7" x14ac:dyDescent="0.3">
      <c r="B11" s="65" t="s">
        <v>111</v>
      </c>
      <c r="C11" s="96">
        <v>0.1</v>
      </c>
      <c r="D11" s="96">
        <v>0</v>
      </c>
      <c r="E11" s="93">
        <v>0.22</v>
      </c>
      <c r="F11" s="75">
        <v>0</v>
      </c>
      <c r="G11" s="75">
        <v>0</v>
      </c>
    </row>
    <row r="12" spans="2:7" x14ac:dyDescent="0.3">
      <c r="B12" s="5" t="s">
        <v>113</v>
      </c>
      <c r="C12" s="94">
        <f>C13+C15</f>
        <v>30268.3</v>
      </c>
      <c r="D12" s="94">
        <f>D13+D17</f>
        <v>142301</v>
      </c>
      <c r="E12" s="95">
        <f>E13+E15</f>
        <v>29376.62</v>
      </c>
      <c r="F12" s="75">
        <f t="shared" ref="F12:F48" si="1">E12/C12*100</f>
        <v>97.054079680722069</v>
      </c>
      <c r="G12" s="75">
        <f t="shared" ref="G12:G52" si="2">E12/D12*100</f>
        <v>20.644001096267768</v>
      </c>
    </row>
    <row r="13" spans="2:7" x14ac:dyDescent="0.3">
      <c r="B13" s="63" t="s">
        <v>120</v>
      </c>
      <c r="C13" s="94">
        <v>20635.96</v>
      </c>
      <c r="D13" s="94">
        <v>33500</v>
      </c>
      <c r="E13" s="95">
        <v>20575.849999999999</v>
      </c>
      <c r="F13" s="75">
        <f t="shared" si="1"/>
        <v>99.708712364241833</v>
      </c>
      <c r="G13" s="75">
        <f t="shared" si="2"/>
        <v>61.420447761194033</v>
      </c>
    </row>
    <row r="14" spans="2:7" x14ac:dyDescent="0.3">
      <c r="B14" s="65" t="s">
        <v>115</v>
      </c>
      <c r="C14" s="96">
        <v>20635.96</v>
      </c>
      <c r="D14" s="96">
        <v>33500</v>
      </c>
      <c r="E14" s="93">
        <v>20575.849999999999</v>
      </c>
      <c r="F14" s="75">
        <f t="shared" si="1"/>
        <v>99.708712364241833</v>
      </c>
      <c r="G14" s="75">
        <f t="shared" si="2"/>
        <v>61.420447761194033</v>
      </c>
    </row>
    <row r="15" spans="2:7" x14ac:dyDescent="0.3">
      <c r="B15" s="62" t="s">
        <v>129</v>
      </c>
      <c r="C15" s="94">
        <f>C16</f>
        <v>9632.34</v>
      </c>
      <c r="D15" s="94">
        <f t="shared" ref="D15:G15" si="3">D16</f>
        <v>8800.77</v>
      </c>
      <c r="E15" s="94">
        <f t="shared" si="3"/>
        <v>8800.77</v>
      </c>
      <c r="F15" s="96">
        <f t="shared" si="3"/>
        <v>0</v>
      </c>
      <c r="G15" s="96">
        <f t="shared" si="3"/>
        <v>0</v>
      </c>
    </row>
    <row r="16" spans="2:7" x14ac:dyDescent="0.3">
      <c r="B16" s="65">
        <v>6711</v>
      </c>
      <c r="C16" s="96">
        <v>9632.34</v>
      </c>
      <c r="D16" s="96">
        <v>8800.77</v>
      </c>
      <c r="E16" s="93">
        <v>8800.77</v>
      </c>
      <c r="F16" s="75"/>
      <c r="G16" s="75"/>
    </row>
    <row r="17" spans="2:7" x14ac:dyDescent="0.3">
      <c r="B17" s="63" t="s">
        <v>185</v>
      </c>
      <c r="C17" s="96">
        <v>71268.06</v>
      </c>
      <c r="D17" s="96">
        <v>108801</v>
      </c>
      <c r="E17" s="93">
        <v>108801</v>
      </c>
      <c r="F17" s="75">
        <f t="shared" si="1"/>
        <v>152.66446147123972</v>
      </c>
      <c r="G17" s="75">
        <f t="shared" si="2"/>
        <v>100</v>
      </c>
    </row>
    <row r="18" spans="2:7" x14ac:dyDescent="0.3">
      <c r="B18" s="65" t="s">
        <v>186</v>
      </c>
      <c r="C18" s="96">
        <v>71268.06</v>
      </c>
      <c r="D18" s="96">
        <v>108801</v>
      </c>
      <c r="E18" s="93">
        <v>108801</v>
      </c>
      <c r="F18" s="75">
        <f t="shared" si="1"/>
        <v>152.66446147123972</v>
      </c>
      <c r="G18" s="75">
        <f t="shared" si="2"/>
        <v>100</v>
      </c>
    </row>
    <row r="19" spans="2:7" x14ac:dyDescent="0.3">
      <c r="B19" s="5" t="s">
        <v>116</v>
      </c>
      <c r="C19" s="94">
        <v>213963.96</v>
      </c>
      <c r="D19" s="94">
        <v>425300</v>
      </c>
      <c r="E19" s="95">
        <v>262890.09000000003</v>
      </c>
      <c r="F19" s="75">
        <f t="shared" si="1"/>
        <v>122.86652854994833</v>
      </c>
      <c r="G19" s="75">
        <f t="shared" si="2"/>
        <v>61.812859158241253</v>
      </c>
    </row>
    <row r="20" spans="2:7" x14ac:dyDescent="0.3">
      <c r="B20" s="61" t="s">
        <v>121</v>
      </c>
      <c r="C20" s="94">
        <v>213963.96</v>
      </c>
      <c r="D20" s="94">
        <v>425300</v>
      </c>
      <c r="E20" s="95">
        <v>262890.09000000003</v>
      </c>
      <c r="F20" s="75">
        <f t="shared" si="1"/>
        <v>122.86652854994833</v>
      </c>
      <c r="G20" s="75">
        <f t="shared" si="2"/>
        <v>61.812859158241253</v>
      </c>
    </row>
    <row r="21" spans="2:7" ht="26.4" x14ac:dyDescent="0.3">
      <c r="B21" s="25" t="s">
        <v>114</v>
      </c>
      <c r="C21" s="96">
        <v>213963.96</v>
      </c>
      <c r="D21" s="96">
        <v>425300</v>
      </c>
      <c r="E21" s="93">
        <v>262890.09000000003</v>
      </c>
      <c r="F21" s="75">
        <f t="shared" si="1"/>
        <v>122.86652854994833</v>
      </c>
      <c r="G21" s="75">
        <f t="shared" si="2"/>
        <v>61.812859158241253</v>
      </c>
    </row>
    <row r="22" spans="2:7" ht="15.75" customHeight="1" x14ac:dyDescent="0.3">
      <c r="B22" s="5" t="s">
        <v>31</v>
      </c>
      <c r="C22" s="94">
        <v>239721.2</v>
      </c>
      <c r="D22" s="94">
        <v>645052</v>
      </c>
      <c r="E22" s="97">
        <v>322528.52</v>
      </c>
      <c r="F22" s="75">
        <f t="shared" si="1"/>
        <v>134.54317765804612</v>
      </c>
      <c r="G22" s="75">
        <f t="shared" si="2"/>
        <v>50.000390666178852</v>
      </c>
    </row>
    <row r="23" spans="2:7" x14ac:dyDescent="0.3">
      <c r="B23" s="62" t="s">
        <v>127</v>
      </c>
      <c r="C23" s="94">
        <v>9632.34</v>
      </c>
      <c r="D23" s="97">
        <v>8800.77</v>
      </c>
      <c r="E23" s="97">
        <v>8800.77</v>
      </c>
      <c r="F23" s="75">
        <f t="shared" si="1"/>
        <v>91.366895271553958</v>
      </c>
      <c r="G23" s="75">
        <f t="shared" si="2"/>
        <v>100</v>
      </c>
    </row>
    <row r="24" spans="2:7" x14ac:dyDescent="0.3">
      <c r="B24" s="62" t="s">
        <v>128</v>
      </c>
      <c r="C24" s="94">
        <v>9632.34</v>
      </c>
      <c r="D24" s="97">
        <v>8800.77</v>
      </c>
      <c r="E24" s="97">
        <v>8800.77</v>
      </c>
      <c r="F24" s="75">
        <f t="shared" si="1"/>
        <v>91.366895271553958</v>
      </c>
      <c r="G24" s="75">
        <f t="shared" si="2"/>
        <v>100</v>
      </c>
    </row>
    <row r="25" spans="2:7" x14ac:dyDescent="0.3">
      <c r="B25" s="62" t="s">
        <v>129</v>
      </c>
      <c r="C25" s="94">
        <v>9632.34</v>
      </c>
      <c r="D25" s="97">
        <f>SUM(D26:D30)</f>
        <v>8800.77</v>
      </c>
      <c r="E25" s="97">
        <f>SUM(E26:E30)</f>
        <v>8800.77</v>
      </c>
      <c r="F25" s="75">
        <f t="shared" si="1"/>
        <v>91.366895271553958</v>
      </c>
      <c r="G25" s="75">
        <f t="shared" si="2"/>
        <v>100</v>
      </c>
    </row>
    <row r="26" spans="2:7" x14ac:dyDescent="0.3">
      <c r="B26" s="66" t="s">
        <v>126</v>
      </c>
      <c r="C26" s="96">
        <v>1489.55</v>
      </c>
      <c r="D26" s="98">
        <v>539.86</v>
      </c>
      <c r="E26" s="98">
        <v>539.86</v>
      </c>
      <c r="F26" s="75">
        <f t="shared" si="1"/>
        <v>36.243160686113256</v>
      </c>
      <c r="G26" s="75">
        <f t="shared" si="2"/>
        <v>100</v>
      </c>
    </row>
    <row r="27" spans="2:7" x14ac:dyDescent="0.3">
      <c r="B27" s="66" t="s">
        <v>130</v>
      </c>
      <c r="C27" s="96">
        <v>2711.16</v>
      </c>
      <c r="D27" s="98">
        <v>2221.56</v>
      </c>
      <c r="E27" s="98">
        <v>2221.56</v>
      </c>
      <c r="F27" s="75">
        <f t="shared" si="1"/>
        <v>81.941309255079005</v>
      </c>
      <c r="G27" s="75">
        <f t="shared" si="2"/>
        <v>100</v>
      </c>
    </row>
    <row r="28" spans="2:7" x14ac:dyDescent="0.3">
      <c r="B28" s="66" t="s">
        <v>131</v>
      </c>
      <c r="C28" s="96">
        <v>5167</v>
      </c>
      <c r="D28" s="98">
        <v>5009.3500000000004</v>
      </c>
      <c r="E28" s="98">
        <v>5009.3500000000004</v>
      </c>
      <c r="F28" s="75">
        <f t="shared" si="1"/>
        <v>96.948906522159874</v>
      </c>
      <c r="G28" s="75">
        <f t="shared" si="2"/>
        <v>100</v>
      </c>
    </row>
    <row r="29" spans="2:7" x14ac:dyDescent="0.3">
      <c r="B29" s="66" t="s">
        <v>132</v>
      </c>
      <c r="C29" s="96">
        <v>233.09</v>
      </c>
      <c r="D29" s="98">
        <v>1030</v>
      </c>
      <c r="E29" s="98">
        <v>1030</v>
      </c>
      <c r="F29" s="75">
        <f t="shared" si="1"/>
        <v>441.88939894461362</v>
      </c>
      <c r="G29" s="75">
        <f t="shared" si="2"/>
        <v>100</v>
      </c>
    </row>
    <row r="30" spans="2:7" x14ac:dyDescent="0.3">
      <c r="B30" s="66" t="s">
        <v>133</v>
      </c>
      <c r="C30" s="96">
        <v>31.55</v>
      </c>
      <c r="D30" s="98">
        <v>0</v>
      </c>
      <c r="E30" s="98">
        <v>0</v>
      </c>
      <c r="F30" s="75">
        <f t="shared" si="1"/>
        <v>0</v>
      </c>
      <c r="G30" s="75">
        <v>0</v>
      </c>
    </row>
    <row r="31" spans="2:7" x14ac:dyDescent="0.3">
      <c r="B31" s="62" t="s">
        <v>125</v>
      </c>
      <c r="C31" s="94">
        <v>179185.06</v>
      </c>
      <c r="D31" s="94">
        <v>425300</v>
      </c>
      <c r="E31" s="95">
        <v>263058.09000000003</v>
      </c>
      <c r="F31" s="75">
        <f t="shared" si="1"/>
        <v>146.80804861744613</v>
      </c>
      <c r="G31" s="75">
        <f t="shared" si="2"/>
        <v>61.852360686574194</v>
      </c>
    </row>
    <row r="32" spans="2:7" x14ac:dyDescent="0.3">
      <c r="B32" s="62" t="s">
        <v>134</v>
      </c>
      <c r="C32" s="94">
        <v>179185.06</v>
      </c>
      <c r="D32" s="94">
        <v>425300</v>
      </c>
      <c r="E32" s="95">
        <v>263058.09000000003</v>
      </c>
      <c r="F32" s="75">
        <f t="shared" si="1"/>
        <v>146.80804861744613</v>
      </c>
      <c r="G32" s="75">
        <f t="shared" si="2"/>
        <v>61.852360686574194</v>
      </c>
    </row>
    <row r="33" spans="2:7" x14ac:dyDescent="0.3">
      <c r="B33" s="62" t="s">
        <v>117</v>
      </c>
      <c r="C33" s="94">
        <v>179185.06</v>
      </c>
      <c r="D33" s="94">
        <v>425300</v>
      </c>
      <c r="E33" s="95">
        <f>SUM(E34:E39)</f>
        <v>263058.08999999997</v>
      </c>
      <c r="F33" s="75">
        <f t="shared" si="1"/>
        <v>146.8080486174461</v>
      </c>
      <c r="G33" s="75">
        <f t="shared" si="2"/>
        <v>61.852360686574173</v>
      </c>
    </row>
    <row r="34" spans="2:7" x14ac:dyDescent="0.3">
      <c r="B34" s="66" t="s">
        <v>122</v>
      </c>
      <c r="C34" s="96">
        <v>133007.92000000001</v>
      </c>
      <c r="D34" s="96">
        <v>325000</v>
      </c>
      <c r="E34" s="93">
        <v>194072.43</v>
      </c>
      <c r="F34" s="75">
        <f t="shared" si="1"/>
        <v>145.91043149911673</v>
      </c>
      <c r="G34" s="75">
        <f t="shared" si="2"/>
        <v>59.714593846153839</v>
      </c>
    </row>
    <row r="35" spans="2:7" x14ac:dyDescent="0.3">
      <c r="B35" s="66" t="s">
        <v>123</v>
      </c>
      <c r="C35" s="96">
        <v>6949.01</v>
      </c>
      <c r="D35" s="96">
        <v>12900</v>
      </c>
      <c r="E35" s="93">
        <v>15606.4</v>
      </c>
      <c r="F35" s="75">
        <f t="shared" si="1"/>
        <v>224.58450916029764</v>
      </c>
      <c r="G35" s="75">
        <f t="shared" si="2"/>
        <v>120.9798449612403</v>
      </c>
    </row>
    <row r="36" spans="2:7" x14ac:dyDescent="0.3">
      <c r="B36" s="66" t="s">
        <v>124</v>
      </c>
      <c r="C36" s="96">
        <v>21969.119999999999</v>
      </c>
      <c r="D36" s="96">
        <v>50220</v>
      </c>
      <c r="E36" s="93">
        <v>32042.49</v>
      </c>
      <c r="F36" s="75">
        <f t="shared" si="1"/>
        <v>145.85240555834739</v>
      </c>
      <c r="G36" s="75">
        <f t="shared" si="2"/>
        <v>63.804241338112313</v>
      </c>
    </row>
    <row r="37" spans="2:7" x14ac:dyDescent="0.3">
      <c r="B37" s="66" t="s">
        <v>126</v>
      </c>
      <c r="C37" s="96">
        <v>8203.2199999999993</v>
      </c>
      <c r="D37" s="96">
        <v>19000</v>
      </c>
      <c r="E37" s="93">
        <v>8436.2800000000007</v>
      </c>
      <c r="F37" s="75">
        <f t="shared" si="1"/>
        <v>102.84107947854623</v>
      </c>
      <c r="G37" s="75">
        <f t="shared" si="2"/>
        <v>44.401473684210529</v>
      </c>
    </row>
    <row r="38" spans="2:7" x14ac:dyDescent="0.3">
      <c r="B38" s="66" t="s">
        <v>131</v>
      </c>
      <c r="C38" s="96">
        <v>8231.36</v>
      </c>
      <c r="D38" s="96">
        <v>16500</v>
      </c>
      <c r="E38" s="93">
        <v>11752.49</v>
      </c>
      <c r="F38" s="75">
        <f t="shared" si="1"/>
        <v>142.77701376200287</v>
      </c>
      <c r="G38" s="75">
        <f t="shared" si="2"/>
        <v>71.227212121212119</v>
      </c>
    </row>
    <row r="39" spans="2:7" x14ac:dyDescent="0.3">
      <c r="B39" s="66" t="s">
        <v>132</v>
      </c>
      <c r="C39" s="96">
        <v>824.43</v>
      </c>
      <c r="D39" s="96">
        <v>1680</v>
      </c>
      <c r="E39" s="93">
        <v>1148</v>
      </c>
      <c r="F39" s="75">
        <f t="shared" si="1"/>
        <v>139.24772266899558</v>
      </c>
      <c r="G39" s="75">
        <f t="shared" si="2"/>
        <v>68.333333333333329</v>
      </c>
    </row>
    <row r="40" spans="2:7" x14ac:dyDescent="0.3">
      <c r="B40" s="5" t="s">
        <v>113</v>
      </c>
      <c r="C40" s="94">
        <v>1273.2</v>
      </c>
      <c r="D40" s="94">
        <f>D42+D50</f>
        <v>142301</v>
      </c>
      <c r="E40" s="95">
        <v>44550.66</v>
      </c>
      <c r="F40" s="75">
        <f t="shared" si="1"/>
        <v>3499.1093308199816</v>
      </c>
      <c r="G40" s="75">
        <f t="shared" si="2"/>
        <v>31.307341480383133</v>
      </c>
    </row>
    <row r="41" spans="2:7" x14ac:dyDescent="0.3">
      <c r="B41" s="61" t="s">
        <v>136</v>
      </c>
      <c r="C41" s="94">
        <v>1273.2</v>
      </c>
      <c r="D41" s="94">
        <v>33500</v>
      </c>
      <c r="E41" s="95">
        <v>44550.66</v>
      </c>
      <c r="F41" s="75">
        <f t="shared" si="1"/>
        <v>3499.1093308199816</v>
      </c>
      <c r="G41" s="75">
        <f t="shared" si="2"/>
        <v>132.98704477611943</v>
      </c>
    </row>
    <row r="42" spans="2:7" x14ac:dyDescent="0.3">
      <c r="B42" s="61" t="s">
        <v>120</v>
      </c>
      <c r="C42" s="94">
        <v>1273.2</v>
      </c>
      <c r="D42" s="94">
        <v>33500</v>
      </c>
      <c r="E42" s="95">
        <f>SUM(E43:E49)</f>
        <v>44550.66</v>
      </c>
      <c r="F42" s="75">
        <f t="shared" si="1"/>
        <v>3499.1093308199816</v>
      </c>
      <c r="G42" s="75">
        <f t="shared" si="2"/>
        <v>132.98704477611943</v>
      </c>
    </row>
    <row r="43" spans="2:7" x14ac:dyDescent="0.3">
      <c r="B43" s="9" t="s">
        <v>187</v>
      </c>
      <c r="C43" s="96">
        <v>249.47</v>
      </c>
      <c r="D43" s="96">
        <v>250</v>
      </c>
      <c r="E43" s="93">
        <v>0</v>
      </c>
      <c r="F43" s="75">
        <f t="shared" si="1"/>
        <v>0</v>
      </c>
      <c r="G43" s="75">
        <f t="shared" si="2"/>
        <v>0</v>
      </c>
    </row>
    <row r="44" spans="2:7" x14ac:dyDescent="0.3">
      <c r="B44" s="9" t="s">
        <v>188</v>
      </c>
      <c r="C44" s="96">
        <v>4528.66</v>
      </c>
      <c r="D44" s="96">
        <v>2400</v>
      </c>
      <c r="E44" s="93">
        <v>4737.78</v>
      </c>
      <c r="F44" s="75">
        <f t="shared" si="1"/>
        <v>104.61770148344101</v>
      </c>
      <c r="G44" s="75">
        <f t="shared" si="2"/>
        <v>197.40749999999997</v>
      </c>
    </row>
    <row r="45" spans="2:7" x14ac:dyDescent="0.3">
      <c r="B45" s="9" t="s">
        <v>189</v>
      </c>
      <c r="C45" s="96">
        <v>1394.35</v>
      </c>
      <c r="D45" s="96">
        <v>2100</v>
      </c>
      <c r="E45" s="93">
        <v>3161.19</v>
      </c>
      <c r="F45" s="75">
        <f t="shared" si="1"/>
        <v>226.71423960985408</v>
      </c>
      <c r="G45" s="75">
        <f t="shared" si="2"/>
        <v>150.53285714285713</v>
      </c>
    </row>
    <row r="46" spans="2:7" x14ac:dyDescent="0.3">
      <c r="B46" s="9" t="s">
        <v>190</v>
      </c>
      <c r="C46" s="96">
        <v>4327.8</v>
      </c>
      <c r="D46" s="96">
        <v>5600</v>
      </c>
      <c r="E46" s="93">
        <v>33920.14</v>
      </c>
      <c r="F46" s="75">
        <f t="shared" si="1"/>
        <v>783.7732797264199</v>
      </c>
      <c r="G46" s="75">
        <f t="shared" si="2"/>
        <v>605.71678571428572</v>
      </c>
    </row>
    <row r="47" spans="2:7" x14ac:dyDescent="0.3">
      <c r="B47" s="9" t="s">
        <v>191</v>
      </c>
      <c r="C47" s="96">
        <v>1273.2</v>
      </c>
      <c r="D47" s="96">
        <v>1950</v>
      </c>
      <c r="E47" s="93">
        <v>1956.47</v>
      </c>
      <c r="F47" s="75">
        <f t="shared" si="1"/>
        <v>153.66556707508639</v>
      </c>
      <c r="G47" s="75">
        <f t="shared" si="2"/>
        <v>100.33179487179487</v>
      </c>
    </row>
    <row r="48" spans="2:7" x14ac:dyDescent="0.3">
      <c r="B48" s="9" t="s">
        <v>192</v>
      </c>
      <c r="C48" s="96">
        <v>529.84</v>
      </c>
      <c r="D48" s="96">
        <v>1200</v>
      </c>
      <c r="E48" s="93">
        <v>775.08</v>
      </c>
      <c r="F48" s="75">
        <f t="shared" si="1"/>
        <v>146.28567114600634</v>
      </c>
      <c r="G48" s="75">
        <f t="shared" si="2"/>
        <v>64.59</v>
      </c>
    </row>
    <row r="49" spans="2:7" x14ac:dyDescent="0.3">
      <c r="B49" s="9" t="s">
        <v>193</v>
      </c>
      <c r="C49" s="96">
        <v>0</v>
      </c>
      <c r="D49" s="96">
        <v>20000</v>
      </c>
      <c r="E49" s="93">
        <v>0</v>
      </c>
      <c r="F49" s="75">
        <v>0</v>
      </c>
      <c r="G49" s="75">
        <f t="shared" si="2"/>
        <v>0</v>
      </c>
    </row>
    <row r="50" spans="2:7" x14ac:dyDescent="0.3">
      <c r="B50" s="63" t="s">
        <v>194</v>
      </c>
      <c r="C50" s="94">
        <v>0</v>
      </c>
      <c r="D50" s="94">
        <v>108801</v>
      </c>
      <c r="E50" s="95">
        <v>0</v>
      </c>
      <c r="F50" s="75">
        <v>0</v>
      </c>
      <c r="G50" s="75">
        <f t="shared" si="2"/>
        <v>0</v>
      </c>
    </row>
    <row r="51" spans="2:7" x14ac:dyDescent="0.3">
      <c r="B51" s="65" t="s">
        <v>135</v>
      </c>
      <c r="C51" s="96">
        <v>0</v>
      </c>
      <c r="D51" s="96">
        <v>70000</v>
      </c>
      <c r="E51" s="93">
        <v>0</v>
      </c>
      <c r="F51" s="75">
        <v>0</v>
      </c>
      <c r="G51" s="75">
        <f t="shared" si="2"/>
        <v>0</v>
      </c>
    </row>
    <row r="52" spans="2:7" x14ac:dyDescent="0.3">
      <c r="B52" s="65" t="s">
        <v>141</v>
      </c>
      <c r="C52" s="96">
        <v>0</v>
      </c>
      <c r="D52" s="96">
        <v>38801</v>
      </c>
      <c r="E52" s="93">
        <v>0</v>
      </c>
      <c r="F52" s="75">
        <v>0</v>
      </c>
      <c r="G52" s="75">
        <f t="shared" si="2"/>
        <v>0</v>
      </c>
    </row>
    <row r="53" spans="2:7" x14ac:dyDescent="0.3">
      <c r="B53" s="63" t="s">
        <v>196</v>
      </c>
      <c r="C53" s="94">
        <v>0</v>
      </c>
      <c r="D53" s="94">
        <v>0</v>
      </c>
      <c r="E53" s="95">
        <v>6119</v>
      </c>
      <c r="F53" s="75">
        <v>0</v>
      </c>
      <c r="G53" s="75">
        <v>0</v>
      </c>
    </row>
    <row r="54" spans="2:7" x14ac:dyDescent="0.3">
      <c r="B54" s="63" t="s">
        <v>197</v>
      </c>
      <c r="C54" s="94">
        <v>0</v>
      </c>
      <c r="D54" s="94">
        <v>0</v>
      </c>
      <c r="E54" s="95">
        <v>6119</v>
      </c>
      <c r="F54" s="75">
        <v>0</v>
      </c>
      <c r="G54" s="75">
        <v>0</v>
      </c>
    </row>
    <row r="55" spans="2:7" x14ac:dyDescent="0.3">
      <c r="B55" s="63" t="s">
        <v>198</v>
      </c>
      <c r="C55" s="94">
        <v>0</v>
      </c>
      <c r="D55" s="94">
        <v>0</v>
      </c>
      <c r="E55" s="95">
        <v>6119</v>
      </c>
      <c r="F55" s="75">
        <v>0</v>
      </c>
      <c r="G55" s="75">
        <v>0</v>
      </c>
    </row>
    <row r="56" spans="2:7" x14ac:dyDescent="0.3">
      <c r="B56" s="9" t="s">
        <v>199</v>
      </c>
      <c r="C56" s="96">
        <v>0</v>
      </c>
      <c r="D56" s="96">
        <v>0</v>
      </c>
      <c r="E56" s="93">
        <v>6119</v>
      </c>
      <c r="F56" s="75">
        <v>0</v>
      </c>
      <c r="G56" s="75">
        <v>0</v>
      </c>
    </row>
  </sheetData>
  <mergeCells count="1">
    <mergeCell ref="B2:G2"/>
  </mergeCells>
  <pageMargins left="0.7" right="0.7" top="0.75" bottom="0.75" header="0.3" footer="0.3"/>
  <pageSetup paperSize="9" scale="5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0"/>
  <sheetViews>
    <sheetView workbookViewId="0">
      <selection activeCell="D10" sqref="D10"/>
    </sheetView>
  </sheetViews>
  <sheetFormatPr defaultRowHeight="14.4" x14ac:dyDescent="0.3"/>
  <cols>
    <col min="2" max="2" width="37.6640625" customWidth="1"/>
    <col min="3" max="5" width="25.33203125" customWidth="1"/>
    <col min="6" max="7" width="15.6640625" customWidth="1"/>
  </cols>
  <sheetData>
    <row r="1" spans="2:7" ht="17.399999999999999" x14ac:dyDescent="0.3">
      <c r="B1" s="2"/>
      <c r="C1" s="2"/>
      <c r="D1" s="2"/>
      <c r="E1" s="3"/>
      <c r="F1" s="3"/>
      <c r="G1" s="3"/>
    </row>
    <row r="2" spans="2:7" ht="15.75" customHeight="1" x14ac:dyDescent="0.3">
      <c r="B2" s="141" t="s">
        <v>39</v>
      </c>
      <c r="C2" s="141"/>
      <c r="D2" s="141"/>
      <c r="E2" s="141"/>
      <c r="F2" s="141"/>
      <c r="G2" s="141"/>
    </row>
    <row r="3" spans="2:7" ht="17.399999999999999" x14ac:dyDescent="0.3">
      <c r="B3" s="2"/>
      <c r="C3" s="2"/>
      <c r="D3" s="2"/>
      <c r="E3" s="3"/>
      <c r="F3" s="3"/>
      <c r="G3" s="3"/>
    </row>
    <row r="4" spans="2:7" ht="26.4" x14ac:dyDescent="0.3">
      <c r="B4" s="32" t="s">
        <v>7</v>
      </c>
      <c r="C4" s="32" t="s">
        <v>195</v>
      </c>
      <c r="D4" s="32" t="s">
        <v>180</v>
      </c>
      <c r="E4" s="32" t="s">
        <v>182</v>
      </c>
      <c r="F4" s="32" t="s">
        <v>17</v>
      </c>
      <c r="G4" s="32" t="s">
        <v>40</v>
      </c>
    </row>
    <row r="5" spans="2:7" x14ac:dyDescent="0.3">
      <c r="B5" s="32">
        <v>1</v>
      </c>
      <c r="C5" s="32">
        <v>2</v>
      </c>
      <c r="D5" s="32">
        <v>3</v>
      </c>
      <c r="E5" s="32">
        <v>5</v>
      </c>
      <c r="F5" s="32" t="s">
        <v>19</v>
      </c>
      <c r="G5" s="32" t="s">
        <v>20</v>
      </c>
    </row>
    <row r="6" spans="2:7" ht="15.75" customHeight="1" x14ac:dyDescent="0.3">
      <c r="B6" s="5" t="s">
        <v>31</v>
      </c>
      <c r="C6" s="79"/>
      <c r="D6" s="79"/>
      <c r="E6" s="80"/>
      <c r="F6" s="75"/>
      <c r="G6" s="75"/>
    </row>
    <row r="7" spans="2:7" ht="15.75" customHeight="1" x14ac:dyDescent="0.3">
      <c r="B7" s="5" t="s">
        <v>142</v>
      </c>
      <c r="C7" s="81">
        <v>239721.2</v>
      </c>
      <c r="D7" s="79">
        <v>645052</v>
      </c>
      <c r="E7" s="81">
        <v>322528.52</v>
      </c>
      <c r="F7" s="75">
        <f>E7/C7*100</f>
        <v>134.54317765804612</v>
      </c>
      <c r="G7" s="75">
        <f>E7/D7*100</f>
        <v>50.000390666178852</v>
      </c>
    </row>
    <row r="8" spans="2:7" x14ac:dyDescent="0.3">
      <c r="B8" s="11" t="s">
        <v>181</v>
      </c>
      <c r="C8" s="81">
        <v>239721.2</v>
      </c>
      <c r="D8" s="79">
        <v>645052</v>
      </c>
      <c r="E8" s="81">
        <v>322528.52</v>
      </c>
      <c r="F8" s="75">
        <f t="shared" ref="F8:F9" si="0">E8/C8*100</f>
        <v>134.54317765804612</v>
      </c>
      <c r="G8" s="75">
        <f t="shared" ref="G8:G9" si="1">E8/D8*100</f>
        <v>50.000390666178852</v>
      </c>
    </row>
    <row r="9" spans="2:7" x14ac:dyDescent="0.3">
      <c r="B9" s="26" t="s">
        <v>143</v>
      </c>
      <c r="C9" s="81">
        <v>239721.2</v>
      </c>
      <c r="D9" s="79">
        <v>645052</v>
      </c>
      <c r="E9" s="81">
        <v>322528.52</v>
      </c>
      <c r="F9" s="75">
        <f t="shared" si="0"/>
        <v>134.54317765804612</v>
      </c>
      <c r="G9" s="75">
        <f t="shared" si="1"/>
        <v>50.000390666178852</v>
      </c>
    </row>
    <row r="10" spans="2:7" x14ac:dyDescent="0.3">
      <c r="B10" s="10"/>
      <c r="C10" s="79"/>
      <c r="D10" s="79"/>
      <c r="E10" s="80"/>
      <c r="F10" s="75"/>
      <c r="G10" s="75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16"/>
  <sheetViews>
    <sheetView workbookViewId="0">
      <selection activeCell="I5" sqref="I5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9" width="25.33203125" customWidth="1"/>
    <col min="10" max="11" width="15.6640625" customWidth="1"/>
  </cols>
  <sheetData>
    <row r="1" spans="2:11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8" customHeight="1" x14ac:dyDescent="0.3">
      <c r="B2" s="141" t="s">
        <v>55</v>
      </c>
      <c r="C2" s="141"/>
      <c r="D2" s="141"/>
      <c r="E2" s="141"/>
      <c r="F2" s="141"/>
      <c r="G2" s="141"/>
      <c r="H2" s="141"/>
      <c r="I2" s="141"/>
      <c r="J2" s="141"/>
      <c r="K2" s="141"/>
    </row>
    <row r="3" spans="2:11" ht="15.75" customHeight="1" x14ac:dyDescent="0.3">
      <c r="B3" s="141" t="s">
        <v>34</v>
      </c>
      <c r="C3" s="141"/>
      <c r="D3" s="141"/>
      <c r="E3" s="141"/>
      <c r="F3" s="141"/>
      <c r="G3" s="141"/>
      <c r="H3" s="141"/>
      <c r="I3" s="141"/>
      <c r="J3" s="141"/>
      <c r="K3" s="141"/>
    </row>
    <row r="4" spans="2:11" ht="17.399999999999999" x14ac:dyDescent="0.3">
      <c r="B4" s="2"/>
      <c r="C4" s="2"/>
      <c r="D4" s="2"/>
      <c r="E4" s="2"/>
      <c r="F4" s="2"/>
      <c r="G4" s="2"/>
      <c r="H4" s="2"/>
      <c r="I4" s="3"/>
      <c r="J4" s="3"/>
      <c r="K4" s="3"/>
    </row>
    <row r="5" spans="2:11" ht="25.5" customHeight="1" x14ac:dyDescent="0.3">
      <c r="B5" s="138" t="s">
        <v>7</v>
      </c>
      <c r="C5" s="139"/>
      <c r="D5" s="139"/>
      <c r="E5" s="139"/>
      <c r="F5" s="140"/>
      <c r="G5" s="34" t="s">
        <v>67</v>
      </c>
      <c r="H5" s="32" t="s">
        <v>68</v>
      </c>
      <c r="I5" s="34" t="s">
        <v>217</v>
      </c>
      <c r="J5" s="34" t="s">
        <v>17</v>
      </c>
      <c r="K5" s="34" t="s">
        <v>40</v>
      </c>
    </row>
    <row r="6" spans="2:11" x14ac:dyDescent="0.3">
      <c r="B6" s="138">
        <v>1</v>
      </c>
      <c r="C6" s="139"/>
      <c r="D6" s="139"/>
      <c r="E6" s="139"/>
      <c r="F6" s="140"/>
      <c r="G6" s="34">
        <v>2</v>
      </c>
      <c r="H6" s="34">
        <v>3</v>
      </c>
      <c r="I6" s="34">
        <v>5</v>
      </c>
      <c r="J6" s="34" t="s">
        <v>19</v>
      </c>
      <c r="K6" s="34" t="s">
        <v>20</v>
      </c>
    </row>
    <row r="7" spans="2:11" ht="26.4" x14ac:dyDescent="0.3">
      <c r="B7" s="5">
        <v>8</v>
      </c>
      <c r="C7" s="5"/>
      <c r="D7" s="5"/>
      <c r="E7" s="5"/>
      <c r="F7" s="5" t="s">
        <v>9</v>
      </c>
      <c r="G7" s="53">
        <v>0</v>
      </c>
      <c r="H7" s="53">
        <v>0</v>
      </c>
      <c r="I7" s="78">
        <v>0</v>
      </c>
      <c r="J7" s="78">
        <v>0</v>
      </c>
      <c r="K7" s="78">
        <v>0</v>
      </c>
    </row>
    <row r="8" spans="2:11" x14ac:dyDescent="0.3">
      <c r="B8" s="5"/>
      <c r="C8" s="9">
        <v>84</v>
      </c>
      <c r="D8" s="9"/>
      <c r="E8" s="9"/>
      <c r="F8" s="9" t="s">
        <v>14</v>
      </c>
      <c r="G8" s="53">
        <v>0</v>
      </c>
      <c r="H8" s="53">
        <v>0</v>
      </c>
      <c r="I8" s="78">
        <v>0</v>
      </c>
      <c r="J8" s="78">
        <v>0</v>
      </c>
      <c r="K8" s="78">
        <v>0</v>
      </c>
    </row>
    <row r="9" spans="2:11" ht="52.8" x14ac:dyDescent="0.3">
      <c r="B9" s="6"/>
      <c r="C9" s="6"/>
      <c r="D9" s="6">
        <v>841</v>
      </c>
      <c r="E9" s="6"/>
      <c r="F9" s="24" t="s">
        <v>35</v>
      </c>
      <c r="G9" s="53">
        <v>0</v>
      </c>
      <c r="H9" s="53">
        <v>0</v>
      </c>
      <c r="I9" s="78">
        <v>0</v>
      </c>
      <c r="J9" s="78">
        <v>0</v>
      </c>
      <c r="K9" s="78">
        <v>0</v>
      </c>
    </row>
    <row r="10" spans="2:11" ht="26.4" x14ac:dyDescent="0.3">
      <c r="B10" s="6"/>
      <c r="C10" s="6"/>
      <c r="D10" s="6"/>
      <c r="E10" s="6">
        <v>8413</v>
      </c>
      <c r="F10" s="24" t="s">
        <v>36</v>
      </c>
      <c r="G10" s="53">
        <v>0</v>
      </c>
      <c r="H10" s="53">
        <v>0</v>
      </c>
      <c r="I10" s="78">
        <v>0</v>
      </c>
      <c r="J10" s="78">
        <v>0</v>
      </c>
      <c r="K10" s="78">
        <v>0</v>
      </c>
    </row>
    <row r="11" spans="2:11" x14ac:dyDescent="0.3">
      <c r="B11" s="6"/>
      <c r="C11" s="6"/>
      <c r="D11" s="6"/>
      <c r="E11" s="7" t="s">
        <v>23</v>
      </c>
      <c r="F11" s="11"/>
      <c r="G11" s="53">
        <v>0</v>
      </c>
      <c r="H11" s="53">
        <v>0</v>
      </c>
      <c r="I11" s="78">
        <v>0</v>
      </c>
      <c r="J11" s="78">
        <v>0</v>
      </c>
      <c r="K11" s="78">
        <v>0</v>
      </c>
    </row>
    <row r="12" spans="2:11" ht="26.4" x14ac:dyDescent="0.3">
      <c r="B12" s="8">
        <v>5</v>
      </c>
      <c r="C12" s="8"/>
      <c r="D12" s="8"/>
      <c r="E12" s="8"/>
      <c r="F12" s="16" t="s">
        <v>10</v>
      </c>
      <c r="G12" s="53">
        <v>0</v>
      </c>
      <c r="H12" s="53">
        <v>0</v>
      </c>
      <c r="I12" s="78">
        <v>0</v>
      </c>
      <c r="J12" s="78">
        <v>0</v>
      </c>
      <c r="K12" s="78">
        <v>0</v>
      </c>
    </row>
    <row r="13" spans="2:11" ht="26.4" x14ac:dyDescent="0.3">
      <c r="B13" s="9"/>
      <c r="C13" s="9">
        <v>54</v>
      </c>
      <c r="D13" s="9"/>
      <c r="E13" s="9"/>
      <c r="F13" s="17" t="s">
        <v>15</v>
      </c>
      <c r="G13" s="53">
        <v>0</v>
      </c>
      <c r="H13" s="53">
        <v>0</v>
      </c>
      <c r="I13" s="78">
        <v>0</v>
      </c>
      <c r="J13" s="78">
        <v>0</v>
      </c>
      <c r="K13" s="78">
        <v>0</v>
      </c>
    </row>
    <row r="14" spans="2:11" ht="66" x14ac:dyDescent="0.3">
      <c r="B14" s="9"/>
      <c r="C14" s="9"/>
      <c r="D14" s="9">
        <v>541</v>
      </c>
      <c r="E14" s="24"/>
      <c r="F14" s="24" t="s">
        <v>37</v>
      </c>
      <c r="G14" s="53">
        <v>0</v>
      </c>
      <c r="H14" s="53">
        <v>0</v>
      </c>
      <c r="I14" s="78">
        <v>0</v>
      </c>
      <c r="J14" s="78">
        <v>0</v>
      </c>
      <c r="K14" s="78">
        <v>0</v>
      </c>
    </row>
    <row r="15" spans="2:11" ht="39.6" x14ac:dyDescent="0.3">
      <c r="B15" s="9"/>
      <c r="C15" s="9"/>
      <c r="D15" s="9"/>
      <c r="E15" s="24">
        <v>5413</v>
      </c>
      <c r="F15" s="24" t="s">
        <v>38</v>
      </c>
      <c r="G15" s="53">
        <v>0</v>
      </c>
      <c r="H15" s="53">
        <v>0</v>
      </c>
      <c r="I15" s="78">
        <v>0</v>
      </c>
      <c r="J15" s="78">
        <v>0</v>
      </c>
      <c r="K15" s="78">
        <v>0</v>
      </c>
    </row>
    <row r="16" spans="2:11" x14ac:dyDescent="0.3">
      <c r="B16" s="10" t="s">
        <v>16</v>
      </c>
      <c r="C16" s="8"/>
      <c r="D16" s="8"/>
      <c r="E16" s="8"/>
      <c r="F16" s="16" t="s">
        <v>23</v>
      </c>
      <c r="G16" s="4"/>
      <c r="H16" s="4"/>
      <c r="I16" s="23"/>
      <c r="J16" s="23"/>
      <c r="K16" s="23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63"/>
  <sheetViews>
    <sheetView tabSelected="1" topLeftCell="A9" zoomScaleNormal="100" workbookViewId="0">
      <selection activeCell="E25" sqref="E25"/>
    </sheetView>
  </sheetViews>
  <sheetFormatPr defaultRowHeight="14.4" x14ac:dyDescent="0.3"/>
  <cols>
    <col min="2" max="2" width="54.88671875" customWidth="1"/>
    <col min="3" max="3" width="74.109375" customWidth="1"/>
    <col min="4" max="4" width="17.33203125" customWidth="1"/>
    <col min="5" max="5" width="15.109375" customWidth="1"/>
    <col min="6" max="6" width="15" customWidth="1"/>
  </cols>
  <sheetData>
    <row r="1" spans="2:6" ht="17.399999999999999" x14ac:dyDescent="0.3">
      <c r="B1" s="2"/>
      <c r="C1" s="2"/>
      <c r="D1" s="2"/>
      <c r="E1" s="2"/>
      <c r="F1" s="2"/>
    </row>
    <row r="2" spans="2:6" ht="18" customHeight="1" x14ac:dyDescent="0.3">
      <c r="B2" s="141" t="s">
        <v>11</v>
      </c>
      <c r="C2" s="141"/>
      <c r="D2" s="142"/>
      <c r="E2" s="142"/>
      <c r="F2" s="142"/>
    </row>
    <row r="3" spans="2:6" ht="17.399999999999999" x14ac:dyDescent="0.3">
      <c r="B3" s="2"/>
      <c r="C3" s="2"/>
      <c r="D3" s="2"/>
      <c r="E3" s="2"/>
      <c r="F3" s="2"/>
    </row>
    <row r="4" spans="2:6" ht="15.6" x14ac:dyDescent="0.3">
      <c r="B4" s="143" t="s">
        <v>56</v>
      </c>
      <c r="C4" s="143"/>
      <c r="D4" s="143"/>
      <c r="E4" s="143"/>
      <c r="F4" s="143"/>
    </row>
    <row r="5" spans="2:6" ht="17.399999999999999" x14ac:dyDescent="0.3">
      <c r="B5" s="2"/>
      <c r="C5" s="2"/>
      <c r="D5" s="2"/>
      <c r="E5" s="2"/>
      <c r="F5" s="2"/>
    </row>
    <row r="6" spans="2:6" x14ac:dyDescent="0.3">
      <c r="B6" s="138" t="s">
        <v>7</v>
      </c>
      <c r="C6" s="139"/>
      <c r="D6" s="139"/>
      <c r="E6" s="139"/>
      <c r="F6" s="140"/>
    </row>
    <row r="7" spans="2:6" s="22" customFormat="1" ht="15.75" customHeight="1" x14ac:dyDescent="0.2">
      <c r="B7" s="144">
        <v>1</v>
      </c>
      <c r="C7" s="145"/>
      <c r="D7" s="145"/>
      <c r="E7" s="145"/>
      <c r="F7" s="146"/>
    </row>
    <row r="8" spans="2:6" s="22" customFormat="1" ht="26.25" customHeight="1" x14ac:dyDescent="0.2">
      <c r="B8" s="89" t="s">
        <v>146</v>
      </c>
      <c r="C8" s="33"/>
      <c r="D8" s="33" t="s">
        <v>201</v>
      </c>
      <c r="E8" s="33" t="s">
        <v>200</v>
      </c>
      <c r="F8" s="33" t="s">
        <v>202</v>
      </c>
    </row>
    <row r="9" spans="2:6" ht="33" customHeight="1" x14ac:dyDescent="0.3">
      <c r="B9" s="90" t="s">
        <v>32</v>
      </c>
      <c r="C9" s="90" t="s">
        <v>32</v>
      </c>
      <c r="D9" s="91">
        <f>D11+D14+D21</f>
        <v>244232.36</v>
      </c>
      <c r="E9" s="91">
        <f>E11+E14+E21</f>
        <v>567601</v>
      </c>
      <c r="F9" s="91">
        <f>F11+F14+F21</f>
        <v>292266.93000000005</v>
      </c>
    </row>
    <row r="10" spans="2:6" ht="17.399999999999999" customHeight="1" x14ac:dyDescent="0.3">
      <c r="B10" s="111" t="s">
        <v>222</v>
      </c>
      <c r="C10" s="111" t="s">
        <v>162</v>
      </c>
      <c r="D10" s="91"/>
      <c r="E10" s="91">
        <v>0</v>
      </c>
      <c r="F10" s="91">
        <v>0</v>
      </c>
    </row>
    <row r="11" spans="2:6" x14ac:dyDescent="0.3">
      <c r="B11" s="99" t="s">
        <v>150</v>
      </c>
      <c r="C11" s="99" t="s">
        <v>144</v>
      </c>
      <c r="D11" s="100">
        <v>0.1</v>
      </c>
      <c r="E11" s="100">
        <v>0</v>
      </c>
      <c r="F11" s="100">
        <v>0.22</v>
      </c>
    </row>
    <row r="12" spans="2:6" x14ac:dyDescent="0.3">
      <c r="B12" s="103" t="s">
        <v>151</v>
      </c>
      <c r="C12" s="103" t="s">
        <v>145</v>
      </c>
      <c r="D12" s="100">
        <v>0.1</v>
      </c>
      <c r="E12" s="100">
        <v>0</v>
      </c>
      <c r="F12" s="100">
        <v>0.22</v>
      </c>
    </row>
    <row r="13" spans="2:6" x14ac:dyDescent="0.3">
      <c r="B13" s="87">
        <v>661</v>
      </c>
      <c r="C13" s="87" t="s">
        <v>223</v>
      </c>
      <c r="D13" s="54">
        <v>0.1</v>
      </c>
      <c r="E13" s="54">
        <v>0</v>
      </c>
      <c r="F13" s="54">
        <v>0.22</v>
      </c>
    </row>
    <row r="14" spans="2:6" s="29" customFormat="1" x14ac:dyDescent="0.3">
      <c r="B14" s="88" t="s">
        <v>153</v>
      </c>
      <c r="C14" s="99" t="s">
        <v>147</v>
      </c>
      <c r="D14" s="100">
        <f>D15+D17</f>
        <v>30268.3</v>
      </c>
      <c r="E14" s="100">
        <f>E15+E19</f>
        <v>142301</v>
      </c>
      <c r="F14" s="100">
        <f>F15+F17</f>
        <v>29376.62</v>
      </c>
    </row>
    <row r="15" spans="2:6" x14ac:dyDescent="0.3">
      <c r="B15" s="103" t="s">
        <v>154</v>
      </c>
      <c r="C15" s="103" t="s">
        <v>152</v>
      </c>
      <c r="D15" s="100">
        <v>20635.96</v>
      </c>
      <c r="E15" s="100">
        <v>33500</v>
      </c>
      <c r="F15" s="100">
        <v>20575.849999999999</v>
      </c>
    </row>
    <row r="16" spans="2:6" x14ac:dyDescent="0.3">
      <c r="B16" s="87">
        <v>652</v>
      </c>
      <c r="C16" s="87" t="s">
        <v>155</v>
      </c>
      <c r="D16" s="54">
        <v>20635.96</v>
      </c>
      <c r="E16" s="54">
        <v>33500</v>
      </c>
      <c r="F16" s="54">
        <v>20575.849999999999</v>
      </c>
    </row>
    <row r="17" spans="2:6" x14ac:dyDescent="0.3">
      <c r="B17" s="112" t="s">
        <v>158</v>
      </c>
      <c r="C17" s="87" t="s">
        <v>224</v>
      </c>
      <c r="D17" s="54">
        <v>9632.34</v>
      </c>
      <c r="E17" s="54">
        <v>0</v>
      </c>
      <c r="F17" s="54">
        <v>8800.77</v>
      </c>
    </row>
    <row r="18" spans="2:6" x14ac:dyDescent="0.3">
      <c r="B18" s="87">
        <v>671</v>
      </c>
      <c r="C18" s="87" t="s">
        <v>225</v>
      </c>
      <c r="D18" s="54">
        <v>9632.34</v>
      </c>
      <c r="E18" s="54">
        <v>0</v>
      </c>
      <c r="F18" s="54">
        <v>8800.77</v>
      </c>
    </row>
    <row r="19" spans="2:6" x14ac:dyDescent="0.3">
      <c r="B19" s="99" t="s">
        <v>203</v>
      </c>
      <c r="C19" s="99" t="s">
        <v>204</v>
      </c>
      <c r="D19" s="100">
        <v>71268.06</v>
      </c>
      <c r="E19" s="100">
        <v>108801</v>
      </c>
      <c r="F19" s="100">
        <v>0</v>
      </c>
    </row>
    <row r="20" spans="2:6" x14ac:dyDescent="0.3">
      <c r="B20" s="87">
        <v>922</v>
      </c>
      <c r="C20" s="87" t="s">
        <v>138</v>
      </c>
      <c r="D20" s="54">
        <v>71268.06</v>
      </c>
      <c r="E20" s="54">
        <v>108801</v>
      </c>
      <c r="F20" s="54">
        <v>108801</v>
      </c>
    </row>
    <row r="21" spans="2:6" s="29" customFormat="1" x14ac:dyDescent="0.3">
      <c r="B21" s="88" t="s">
        <v>159</v>
      </c>
      <c r="C21" s="88" t="s">
        <v>156</v>
      </c>
      <c r="D21" s="102">
        <v>213963.96</v>
      </c>
      <c r="E21" s="102">
        <v>425300</v>
      </c>
      <c r="F21" s="102">
        <v>262890.09000000003</v>
      </c>
    </row>
    <row r="22" spans="2:6" x14ac:dyDescent="0.3">
      <c r="B22" s="87" t="s">
        <v>160</v>
      </c>
      <c r="C22" s="87" t="s">
        <v>157</v>
      </c>
      <c r="D22" s="54">
        <v>213963.96</v>
      </c>
      <c r="E22" s="54">
        <v>425300</v>
      </c>
      <c r="F22" s="54">
        <v>262890.09000000003</v>
      </c>
    </row>
    <row r="23" spans="2:6" x14ac:dyDescent="0.3">
      <c r="B23" s="87">
        <v>636</v>
      </c>
      <c r="C23" s="87" t="s">
        <v>148</v>
      </c>
      <c r="D23" s="54">
        <v>213963.96</v>
      </c>
      <c r="E23" s="54">
        <v>425300</v>
      </c>
      <c r="F23" s="54">
        <v>262890.09000000003</v>
      </c>
    </row>
    <row r="24" spans="2:6" ht="36" customHeight="1" x14ac:dyDescent="0.3">
      <c r="B24" s="92" t="s">
        <v>31</v>
      </c>
      <c r="C24" s="92" t="s">
        <v>31</v>
      </c>
      <c r="D24" s="100">
        <v>239721</v>
      </c>
      <c r="E24" s="100">
        <f>E25+E44</f>
        <v>645052</v>
      </c>
      <c r="F24" s="100">
        <v>322528.52</v>
      </c>
    </row>
    <row r="25" spans="2:6" ht="36" customHeight="1" x14ac:dyDescent="0.3">
      <c r="B25" s="92" t="s">
        <v>218</v>
      </c>
      <c r="C25" s="92" t="s">
        <v>219</v>
      </c>
      <c r="D25" s="100">
        <v>239721</v>
      </c>
      <c r="E25" s="100">
        <f>E26</f>
        <v>443950</v>
      </c>
      <c r="F25" s="100">
        <f>F26</f>
        <v>271858.86000000004</v>
      </c>
    </row>
    <row r="26" spans="2:6" ht="21" customHeight="1" x14ac:dyDescent="0.3">
      <c r="B26" s="101" t="s">
        <v>205</v>
      </c>
      <c r="C26" s="101" t="s">
        <v>206</v>
      </c>
      <c r="D26" s="100">
        <v>9632.34</v>
      </c>
      <c r="E26" s="100">
        <f>E27+E35</f>
        <v>443950</v>
      </c>
      <c r="F26" s="100">
        <f>F27+F35</f>
        <v>271858.86000000004</v>
      </c>
    </row>
    <row r="27" spans="2:6" s="29" customFormat="1" x14ac:dyDescent="0.3">
      <c r="B27" s="99" t="s">
        <v>153</v>
      </c>
      <c r="C27" s="99" t="s">
        <v>161</v>
      </c>
      <c r="D27" s="102">
        <v>9632.34</v>
      </c>
      <c r="E27" s="102">
        <v>18650</v>
      </c>
      <c r="F27" s="102">
        <v>8800.77</v>
      </c>
    </row>
    <row r="28" spans="2:6" x14ac:dyDescent="0.3">
      <c r="B28" s="103" t="s">
        <v>168</v>
      </c>
      <c r="C28" s="103" t="s">
        <v>162</v>
      </c>
      <c r="D28" s="102">
        <v>9632.34</v>
      </c>
      <c r="E28" s="102">
        <v>18650</v>
      </c>
      <c r="F28" s="102">
        <v>8800.77</v>
      </c>
    </row>
    <row r="29" spans="2:6" x14ac:dyDescent="0.3">
      <c r="B29" s="103" t="s">
        <v>158</v>
      </c>
      <c r="C29" s="103" t="s">
        <v>162</v>
      </c>
      <c r="D29" s="102">
        <v>9632.34</v>
      </c>
      <c r="E29" s="102">
        <f>SUM(E30:E34)</f>
        <v>18650</v>
      </c>
      <c r="F29" s="102">
        <v>8800.77</v>
      </c>
    </row>
    <row r="30" spans="2:6" x14ac:dyDescent="0.3">
      <c r="B30" s="87">
        <v>321</v>
      </c>
      <c r="C30" s="87" t="s">
        <v>29</v>
      </c>
      <c r="D30" s="54">
        <v>1489.55</v>
      </c>
      <c r="E30" s="54">
        <v>4220</v>
      </c>
      <c r="F30" s="54">
        <v>539.86</v>
      </c>
    </row>
    <row r="31" spans="2:6" x14ac:dyDescent="0.3">
      <c r="B31" s="87">
        <v>322</v>
      </c>
      <c r="C31" s="87" t="s">
        <v>163</v>
      </c>
      <c r="D31" s="54">
        <v>2711.16</v>
      </c>
      <c r="E31" s="54">
        <v>4780</v>
      </c>
      <c r="F31" s="54">
        <v>2221.56</v>
      </c>
    </row>
    <row r="32" spans="2:6" x14ac:dyDescent="0.3">
      <c r="B32" s="87">
        <v>323</v>
      </c>
      <c r="C32" s="87" t="s">
        <v>164</v>
      </c>
      <c r="D32" s="54">
        <v>5167</v>
      </c>
      <c r="E32" s="54">
        <v>8200</v>
      </c>
      <c r="F32" s="54">
        <v>5009.3500000000004</v>
      </c>
    </row>
    <row r="33" spans="2:6" x14ac:dyDescent="0.3">
      <c r="B33" s="87">
        <v>329</v>
      </c>
      <c r="C33" s="87" t="s">
        <v>165</v>
      </c>
      <c r="D33" s="54">
        <v>233.09</v>
      </c>
      <c r="E33" s="54">
        <v>1450</v>
      </c>
      <c r="F33" s="54">
        <v>1030</v>
      </c>
    </row>
    <row r="34" spans="2:6" x14ac:dyDescent="0.3">
      <c r="B34" s="87">
        <v>343</v>
      </c>
      <c r="C34" s="87" t="s">
        <v>166</v>
      </c>
      <c r="D34" s="54">
        <v>31.55</v>
      </c>
      <c r="E34" s="54">
        <v>0</v>
      </c>
      <c r="F34" s="54">
        <v>0</v>
      </c>
    </row>
    <row r="35" spans="2:6" s="29" customFormat="1" x14ac:dyDescent="0.3">
      <c r="B35" s="99" t="s">
        <v>169</v>
      </c>
      <c r="C35" s="99" t="s">
        <v>149</v>
      </c>
      <c r="D35" s="100">
        <v>228815.46</v>
      </c>
      <c r="E35" s="100">
        <v>425300</v>
      </c>
      <c r="F35" s="100">
        <v>263058.09000000003</v>
      </c>
    </row>
    <row r="36" spans="2:6" x14ac:dyDescent="0.3">
      <c r="B36" s="99" t="s">
        <v>170</v>
      </c>
      <c r="C36" s="99" t="s">
        <v>157</v>
      </c>
      <c r="D36" s="100">
        <v>228815.46</v>
      </c>
      <c r="E36" s="100">
        <v>425300</v>
      </c>
      <c r="F36" s="100">
        <v>263058.09000000003</v>
      </c>
    </row>
    <row r="37" spans="2:6" x14ac:dyDescent="0.3">
      <c r="B37" s="99" t="s">
        <v>171</v>
      </c>
      <c r="C37" s="99" t="s">
        <v>157</v>
      </c>
      <c r="D37" s="100">
        <f>D38+D39+D40+D41+D42+D43</f>
        <v>228815.46000000002</v>
      </c>
      <c r="E37" s="100">
        <v>425300</v>
      </c>
      <c r="F37" s="100">
        <v>263058.09000000003</v>
      </c>
    </row>
    <row r="38" spans="2:6" x14ac:dyDescent="0.3">
      <c r="B38" s="87">
        <v>311</v>
      </c>
      <c r="C38" s="87" t="s">
        <v>27</v>
      </c>
      <c r="D38" s="54">
        <v>180573.06</v>
      </c>
      <c r="E38" s="54">
        <v>325000</v>
      </c>
      <c r="F38" s="54">
        <v>194072.43</v>
      </c>
    </row>
    <row r="39" spans="2:6" x14ac:dyDescent="0.3">
      <c r="B39" s="87">
        <v>312</v>
      </c>
      <c r="C39" s="87" t="s">
        <v>84</v>
      </c>
      <c r="D39" s="54">
        <v>6949.01</v>
      </c>
      <c r="E39" s="54">
        <v>12900</v>
      </c>
      <c r="F39" s="54">
        <v>15606.4</v>
      </c>
    </row>
    <row r="40" spans="2:6" x14ac:dyDescent="0.3">
      <c r="B40" s="87">
        <v>313</v>
      </c>
      <c r="C40" s="87" t="s">
        <v>85</v>
      </c>
      <c r="D40" s="54">
        <v>21969.119999999999</v>
      </c>
      <c r="E40" s="54">
        <v>50220</v>
      </c>
      <c r="F40" s="54">
        <v>32042.49</v>
      </c>
    </row>
    <row r="41" spans="2:6" x14ac:dyDescent="0.3">
      <c r="B41" s="87">
        <v>321</v>
      </c>
      <c r="C41" s="87" t="s">
        <v>29</v>
      </c>
      <c r="D41" s="54">
        <v>10268.48</v>
      </c>
      <c r="E41" s="54">
        <v>19000</v>
      </c>
      <c r="F41" s="54">
        <v>8436.2800000000007</v>
      </c>
    </row>
    <row r="42" spans="2:6" x14ac:dyDescent="0.3">
      <c r="B42" s="87">
        <v>323</v>
      </c>
      <c r="C42" s="87" t="s">
        <v>164</v>
      </c>
      <c r="D42" s="54">
        <v>8231.36</v>
      </c>
      <c r="E42" s="54">
        <v>16500</v>
      </c>
      <c r="F42" s="54">
        <v>11752.49</v>
      </c>
    </row>
    <row r="43" spans="2:6" x14ac:dyDescent="0.3">
      <c r="B43" s="87">
        <v>329</v>
      </c>
      <c r="C43" s="87" t="s">
        <v>165</v>
      </c>
      <c r="D43" s="54">
        <v>824.43</v>
      </c>
      <c r="E43" s="54">
        <v>1680</v>
      </c>
      <c r="F43" s="54">
        <v>1148</v>
      </c>
    </row>
    <row r="44" spans="2:6" ht="26.4" customHeight="1" x14ac:dyDescent="0.3">
      <c r="B44" s="110" t="s">
        <v>220</v>
      </c>
      <c r="C44" s="110" t="s">
        <v>221</v>
      </c>
      <c r="D44" s="54">
        <v>1273.2</v>
      </c>
      <c r="E44" s="57">
        <f>E45+E59</f>
        <v>201102</v>
      </c>
      <c r="F44" s="57">
        <f>F45+F59</f>
        <v>50669.66</v>
      </c>
    </row>
    <row r="45" spans="2:6" x14ac:dyDescent="0.3">
      <c r="B45" s="88" t="s">
        <v>207</v>
      </c>
      <c r="C45" s="88" t="s">
        <v>208</v>
      </c>
      <c r="D45" s="100">
        <v>1273.2</v>
      </c>
      <c r="E45" s="100">
        <f>E46</f>
        <v>142301</v>
      </c>
      <c r="F45" s="100">
        <f>F46</f>
        <v>44550.66</v>
      </c>
    </row>
    <row r="46" spans="2:6" s="29" customFormat="1" x14ac:dyDescent="0.3">
      <c r="B46" s="88" t="s">
        <v>153</v>
      </c>
      <c r="C46" s="88" t="s">
        <v>147</v>
      </c>
      <c r="D46" s="104">
        <v>1273.2</v>
      </c>
      <c r="E46" s="104">
        <f>E48+E56</f>
        <v>142301</v>
      </c>
      <c r="F46" s="105">
        <v>44550.66</v>
      </c>
    </row>
    <row r="47" spans="2:6" x14ac:dyDescent="0.3">
      <c r="B47" s="103" t="s">
        <v>172</v>
      </c>
      <c r="C47" s="103" t="s">
        <v>152</v>
      </c>
      <c r="D47" s="104">
        <v>1273.2</v>
      </c>
      <c r="E47" s="104">
        <v>33500</v>
      </c>
      <c r="F47" s="105">
        <v>44550.66</v>
      </c>
    </row>
    <row r="48" spans="2:6" x14ac:dyDescent="0.3">
      <c r="B48" s="103" t="s">
        <v>154</v>
      </c>
      <c r="C48" s="103" t="s">
        <v>152</v>
      </c>
      <c r="D48" s="104">
        <v>1273.2</v>
      </c>
      <c r="E48" s="104">
        <v>33500</v>
      </c>
      <c r="F48" s="105">
        <f>SUM(F49:F55)</f>
        <v>44550.66</v>
      </c>
    </row>
    <row r="49" spans="2:6" x14ac:dyDescent="0.3">
      <c r="B49" s="87">
        <v>312</v>
      </c>
      <c r="C49" s="87" t="s">
        <v>84</v>
      </c>
      <c r="D49" s="96">
        <v>249.47</v>
      </c>
      <c r="E49" s="96">
        <v>250</v>
      </c>
      <c r="F49" s="93">
        <v>0</v>
      </c>
    </row>
    <row r="50" spans="2:6" x14ac:dyDescent="0.3">
      <c r="B50" s="87">
        <v>321</v>
      </c>
      <c r="C50" s="87" t="s">
        <v>29</v>
      </c>
      <c r="D50" s="96">
        <v>4528.66</v>
      </c>
      <c r="E50" s="96">
        <v>2400</v>
      </c>
      <c r="F50" s="93">
        <v>4737.78</v>
      </c>
    </row>
    <row r="51" spans="2:6" x14ac:dyDescent="0.3">
      <c r="B51" s="87">
        <v>322</v>
      </c>
      <c r="C51" s="87" t="s">
        <v>163</v>
      </c>
      <c r="D51" s="96">
        <v>1394.35</v>
      </c>
      <c r="E51" s="96">
        <v>2100</v>
      </c>
      <c r="F51" s="93">
        <v>3161.19</v>
      </c>
    </row>
    <row r="52" spans="2:6" x14ac:dyDescent="0.3">
      <c r="B52" s="87">
        <v>323</v>
      </c>
      <c r="C52" s="87" t="s">
        <v>164</v>
      </c>
      <c r="D52" s="96">
        <v>4327.8</v>
      </c>
      <c r="E52" s="96">
        <v>5600</v>
      </c>
      <c r="F52" s="93">
        <v>33920.14</v>
      </c>
    </row>
    <row r="53" spans="2:6" x14ac:dyDescent="0.3">
      <c r="B53" s="87">
        <v>329</v>
      </c>
      <c r="C53" s="87" t="s">
        <v>102</v>
      </c>
      <c r="D53" s="96">
        <v>1273.2</v>
      </c>
      <c r="E53" s="96">
        <v>1950</v>
      </c>
      <c r="F53" s="93">
        <v>1956.47</v>
      </c>
    </row>
    <row r="54" spans="2:6" x14ac:dyDescent="0.3">
      <c r="B54" s="87">
        <v>343</v>
      </c>
      <c r="C54" s="87" t="s">
        <v>166</v>
      </c>
      <c r="D54" s="96">
        <v>529.84</v>
      </c>
      <c r="E54" s="96">
        <v>1200</v>
      </c>
      <c r="F54" s="93">
        <v>775.08</v>
      </c>
    </row>
    <row r="55" spans="2:6" x14ac:dyDescent="0.3">
      <c r="B55" s="87">
        <v>422</v>
      </c>
      <c r="C55" s="87" t="s">
        <v>209</v>
      </c>
      <c r="D55" s="96">
        <v>0</v>
      </c>
      <c r="E55" s="96">
        <v>20000</v>
      </c>
      <c r="F55" s="93">
        <v>0</v>
      </c>
    </row>
    <row r="56" spans="2:6" x14ac:dyDescent="0.3">
      <c r="B56" s="107" t="s">
        <v>203</v>
      </c>
      <c r="C56" s="107" t="s">
        <v>204</v>
      </c>
      <c r="D56" s="104">
        <v>0</v>
      </c>
      <c r="E56" s="104">
        <v>108801</v>
      </c>
      <c r="F56" s="105">
        <v>0</v>
      </c>
    </row>
    <row r="57" spans="2:6" x14ac:dyDescent="0.3">
      <c r="B57" s="106">
        <v>323</v>
      </c>
      <c r="C57" s="106" t="s">
        <v>94</v>
      </c>
      <c r="D57" s="96">
        <v>0</v>
      </c>
      <c r="E57" s="96">
        <v>70000</v>
      </c>
      <c r="F57" s="93">
        <v>0</v>
      </c>
    </row>
    <row r="58" spans="2:6" x14ac:dyDescent="0.3">
      <c r="B58" s="106">
        <v>422</v>
      </c>
      <c r="C58" s="106" t="s">
        <v>167</v>
      </c>
      <c r="D58" s="96">
        <v>0</v>
      </c>
      <c r="E58" s="96">
        <v>38801</v>
      </c>
      <c r="F58" s="93">
        <v>0</v>
      </c>
    </row>
    <row r="59" spans="2:6" x14ac:dyDescent="0.3">
      <c r="B59" s="108" t="s">
        <v>210</v>
      </c>
      <c r="C59" s="108" t="s">
        <v>211</v>
      </c>
      <c r="D59" s="109"/>
      <c r="E59" s="104">
        <f>E60</f>
        <v>58801</v>
      </c>
      <c r="F59" s="104">
        <f>F60</f>
        <v>6119</v>
      </c>
    </row>
    <row r="60" spans="2:6" x14ac:dyDescent="0.3">
      <c r="B60" s="107" t="s">
        <v>212</v>
      </c>
      <c r="C60" s="107" t="s">
        <v>144</v>
      </c>
      <c r="D60" s="104">
        <v>0</v>
      </c>
      <c r="E60" s="104">
        <v>58801</v>
      </c>
      <c r="F60" s="105">
        <v>6119</v>
      </c>
    </row>
    <row r="61" spans="2:6" x14ac:dyDescent="0.3">
      <c r="B61" s="107" t="s">
        <v>213</v>
      </c>
      <c r="C61" s="107" t="s">
        <v>216</v>
      </c>
      <c r="D61" s="104">
        <v>0</v>
      </c>
      <c r="E61" s="104">
        <v>58801</v>
      </c>
      <c r="F61" s="105">
        <v>6119</v>
      </c>
    </row>
    <row r="62" spans="2:6" x14ac:dyDescent="0.3">
      <c r="B62" s="107" t="s">
        <v>214</v>
      </c>
      <c r="C62" s="107" t="s">
        <v>216</v>
      </c>
      <c r="D62" s="104">
        <v>0</v>
      </c>
      <c r="E62" s="104">
        <v>58801</v>
      </c>
      <c r="F62" s="105">
        <v>6119</v>
      </c>
    </row>
    <row r="63" spans="2:6" x14ac:dyDescent="0.3">
      <c r="B63" s="87">
        <v>422</v>
      </c>
      <c r="C63" s="106" t="s">
        <v>215</v>
      </c>
      <c r="D63" s="96">
        <v>0</v>
      </c>
      <c r="E63" s="96">
        <v>58801</v>
      </c>
      <c r="F63" s="93">
        <v>6119</v>
      </c>
    </row>
  </sheetData>
  <mergeCells count="4">
    <mergeCell ref="B2:F2"/>
    <mergeCell ref="B4:F4"/>
    <mergeCell ref="B6:F6"/>
    <mergeCell ref="B7:F7"/>
  </mergeCells>
  <pageMargins left="0.7" right="0.7" top="0.75" bottom="0.75" header="0.3" footer="0.3"/>
  <pageSetup paperSize="9" scale="4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Programska klasifikacija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Nikša Kulaš</cp:lastModifiedBy>
  <cp:lastPrinted>2024-03-26T09:05:10Z</cp:lastPrinted>
  <dcterms:created xsi:type="dcterms:W3CDTF">2022-08-12T12:51:27Z</dcterms:created>
  <dcterms:modified xsi:type="dcterms:W3CDTF">2024-07-29T13:59:27Z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