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esa\Desktop\Izvršenje financijskog plana za 2024\"/>
    </mc:Choice>
  </mc:AlternateContent>
  <bookViews>
    <workbookView xWindow="0" yWindow="0" windowWidth="28800" windowHeight="12435" firstSheet="2" activeTab="6"/>
  </bookViews>
  <sheets>
    <sheet name="SAŽETAK" sheetId="1" r:id="rId1"/>
    <sheet name=" Račun prihoda i rashoda" sheetId="3" r:id="rId2"/>
    <sheet name="Rashodi i prihodi prema izvoru" sheetId="8" r:id="rId3"/>
    <sheet name="Rashodi prema funkcijskoj k " sheetId="11" r:id="rId4"/>
    <sheet name="Račun financiranja " sheetId="9" r:id="rId5"/>
    <sheet name="Račun fin prema izvorima f" sheetId="10" r:id="rId6"/>
    <sheet name="Izvještaj po programskoj" sheetId="7" r:id="rId7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7" l="1"/>
  <c r="E9" i="7" s="1"/>
  <c r="F8" i="11"/>
  <c r="F7" i="11"/>
  <c r="F41" i="8"/>
  <c r="F44" i="8"/>
  <c r="F45" i="8"/>
  <c r="F46" i="8"/>
  <c r="F47" i="8"/>
  <c r="F48" i="8"/>
  <c r="F49" i="8"/>
  <c r="F50" i="8"/>
  <c r="F51" i="8"/>
  <c r="F34" i="8"/>
  <c r="F35" i="8"/>
  <c r="F36" i="8"/>
  <c r="F37" i="8"/>
  <c r="F38" i="8"/>
  <c r="F39" i="8"/>
  <c r="F27" i="8"/>
  <c r="F28" i="8"/>
  <c r="F29" i="8"/>
  <c r="F30" i="8"/>
  <c r="F31" i="8"/>
  <c r="F18" i="8"/>
  <c r="F19" i="8"/>
  <c r="F20" i="8"/>
  <c r="F21" i="8"/>
  <c r="F12" i="8"/>
  <c r="F13" i="8"/>
  <c r="F14" i="8"/>
  <c r="F15" i="8"/>
  <c r="F9" i="8"/>
  <c r="F10" i="8"/>
  <c r="J78" i="3"/>
  <c r="J79" i="3"/>
  <c r="J80" i="3"/>
  <c r="J81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51" i="3"/>
  <c r="J52" i="3"/>
  <c r="J49" i="3"/>
  <c r="J42" i="3"/>
  <c r="J43" i="3"/>
  <c r="J44" i="3"/>
  <c r="J45" i="3"/>
  <c r="J46" i="3"/>
  <c r="J47" i="3"/>
  <c r="J48" i="3"/>
  <c r="J39" i="3"/>
  <c r="J40" i="3"/>
  <c r="J41" i="3"/>
  <c r="J37" i="3"/>
  <c r="J38" i="3"/>
  <c r="J36" i="3"/>
  <c r="D40" i="7" l="1"/>
  <c r="E40" i="7"/>
  <c r="D20" i="7" l="1"/>
  <c r="D30" i="7"/>
  <c r="D33" i="7"/>
  <c r="D29" i="7" l="1"/>
  <c r="D9" i="7" s="1"/>
  <c r="E52" i="8" l="1"/>
  <c r="E43" i="8"/>
  <c r="E40" i="8"/>
  <c r="F40" i="8" s="1"/>
  <c r="E6" i="8"/>
  <c r="D52" i="8"/>
  <c r="D43" i="8"/>
  <c r="D26" i="8"/>
  <c r="D6" i="8"/>
  <c r="C43" i="8" l="1"/>
  <c r="F43" i="8" s="1"/>
  <c r="C33" i="8"/>
  <c r="C26" i="8"/>
  <c r="C6" i="8"/>
  <c r="C23" i="8" l="1"/>
  <c r="H12" i="3" l="1"/>
  <c r="G10" i="3" l="1"/>
  <c r="J10" i="3" s="1"/>
  <c r="G11" i="3"/>
  <c r="J11" i="3" s="1"/>
  <c r="G12" i="3"/>
  <c r="J12" i="3" s="1"/>
  <c r="G13" i="3"/>
  <c r="J13" i="3" s="1"/>
  <c r="G14" i="3"/>
  <c r="J14" i="3" s="1"/>
  <c r="G15" i="3"/>
  <c r="G16" i="3"/>
  <c r="J16" i="3" s="1"/>
  <c r="G17" i="3"/>
  <c r="J17" i="3" s="1"/>
  <c r="G18" i="3"/>
  <c r="J18" i="3" s="1"/>
  <c r="G20" i="3"/>
  <c r="J20" i="3" s="1"/>
  <c r="G21" i="3"/>
  <c r="J21" i="3" s="1"/>
  <c r="G22" i="3"/>
  <c r="J22" i="3" s="1"/>
  <c r="G24" i="3"/>
  <c r="J24" i="3" s="1"/>
  <c r="G25" i="3"/>
  <c r="J25" i="3" s="1"/>
  <c r="G26" i="3"/>
  <c r="J26" i="3" s="1"/>
  <c r="G12" i="1"/>
  <c r="G9" i="1"/>
  <c r="J9" i="1" s="1"/>
  <c r="D33" i="8" l="1"/>
  <c r="D23" i="8" s="1"/>
  <c r="H12" i="1" l="1"/>
  <c r="H15" i="1" l="1"/>
  <c r="D7" i="11"/>
  <c r="D8" i="11"/>
  <c r="H36" i="3"/>
  <c r="H43" i="3"/>
  <c r="H37" i="3"/>
  <c r="H10" i="3"/>
  <c r="E33" i="8"/>
  <c r="F33" i="8" s="1"/>
  <c r="E26" i="8"/>
  <c r="F26" i="8" s="1"/>
  <c r="J10" i="1"/>
  <c r="J13" i="1"/>
  <c r="J14" i="1"/>
  <c r="J15" i="1"/>
  <c r="E23" i="8" l="1"/>
  <c r="F23" i="8" s="1"/>
  <c r="F6" i="8"/>
  <c r="I12" i="1" l="1"/>
  <c r="J12" i="1" s="1"/>
</calcChain>
</file>

<file path=xl/sharedStrings.xml><?xml version="1.0" encoding="utf-8"?>
<sst xmlns="http://schemas.openxmlformats.org/spreadsheetml/2006/main" count="379" uniqueCount="243">
  <si>
    <t>PRIHODI UKUPNO</t>
  </si>
  <si>
    <t>RASHODI UKUPNO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</si>
  <si>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</si>
  <si>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</si>
  <si>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</si>
  <si>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</si>
  <si>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</si>
  <si>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I. OPĆI DIO</t>
  </si>
  <si>
    <t>Materijalni rashodi</t>
  </si>
  <si>
    <t>…</t>
  </si>
  <si>
    <t>INDEKS</t>
  </si>
  <si>
    <t xml:space="preserve">IZVJEŠTAJ O PRIHODIMA I RASHODIMA PREMA EKONOMSKOJ KLASIFIKACIJI </t>
  </si>
  <si>
    <t>6=5/2*100</t>
  </si>
  <si>
    <t>7=5/4*100</t>
  </si>
  <si>
    <t>Pomoći iz inozemstva i od subjekata unutar općeg proračuna</t>
  </si>
  <si>
    <t>….</t>
  </si>
  <si>
    <t>Plaće (Bruto)</t>
  </si>
  <si>
    <t>Naknade troškova zaposlenima</t>
  </si>
  <si>
    <t>31 Vlastiti prihodi</t>
  </si>
  <si>
    <t>3 Vlastiti prihodi</t>
  </si>
  <si>
    <t>21 Doprinosi za mirovinsko osiguranje</t>
  </si>
  <si>
    <t>2 Doprinosi</t>
  </si>
  <si>
    <t>12 Sredstva učešća za pomoći</t>
  </si>
  <si>
    <t>11 Opći prihodi i primici</t>
  </si>
  <si>
    <t>1 Opći prihodi i primici</t>
  </si>
  <si>
    <t>UKUPNO RASHODI</t>
  </si>
  <si>
    <t xml:space="preserve">UKUPNO PRIHODI </t>
  </si>
  <si>
    <t>IZVJEŠTAJ O PRIHODIMA I RASHODIMA PREMA IZVORIMA FINANCIRANJA</t>
  </si>
  <si>
    <t>IZVJEŠTAJ RAČUNA FINANCIRANJA PREMA IZVORIMA FINANCIRANJA</t>
  </si>
  <si>
    <t>UKUPNO PRIMICI</t>
  </si>
  <si>
    <t xml:space="preserve">UKUPNO IZDACI </t>
  </si>
  <si>
    <t>INDEKS**</t>
  </si>
  <si>
    <t>UKUPNO PRIHODI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</si>
  <si>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</si>
  <si>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</si>
  <si>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</si>
  <si>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</si>
  <si>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</si>
  <si>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</si>
  <si>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RAZLIKA PRIMITAKA I IZDATAKA</t>
  </si>
  <si>
    <t>SAŽETAK  RAČUNA PRIHODA I RASHODA I  RAČUNA FINANCIRANJA</t>
  </si>
  <si>
    <t>PRENESENI VIŠAK/MANJAK IZ PRETHODNE GODINE</t>
  </si>
  <si>
    <t>IZVJEŠTAJ PO PROGRAMSKOJ KLASIFIKACIJI</t>
  </si>
  <si>
    <t xml:space="preserve">RAČUN PRIHODA I RASHODA </t>
  </si>
  <si>
    <t>SAŽETAK RAČUNA FINANCIRANJA</t>
  </si>
  <si>
    <t>RAZLIKA - VIŠAK MANJAK</t>
  </si>
  <si>
    <t>SAŽETAK  RAČUNA PRIHODA I RASHODA I  RAČUNA FINANCIRANJA  može sadržavati i dodatne podatke.</t>
  </si>
  <si>
    <t>PRIJENOS VIŠKA/MANJKA U SLJEDEĆE RAZDOBLJE</t>
  </si>
  <si>
    <t>SAŽETAK RAČUNA PRIHODA I RASHODA</t>
  </si>
  <si>
    <t>IZVORNI PLAN ILI REBALANS N.*</t>
  </si>
  <si>
    <t>TEKUĆI PLAN N.*</t>
  </si>
  <si>
    <t xml:space="preserve">OSTVARENJE/IZVRŠENJE 
N. </t>
  </si>
  <si>
    <t>Napomena:  Iznosi u stupcu "OSTVARENJE/IZVRŠENJE N-1." preračunavaju se iz kuna u eure prema fiksnom tečaju konverzije (1 EUR=7,53450 kuna) i po pravilima za preračunavanje i zaokruživanje.</t>
  </si>
  <si>
    <t xml:space="preserve">Napomena : "N" označava razdoblje </t>
  </si>
  <si>
    <t xml:space="preserve">OSTVARENJE/ IZVRŠENJE 
N-1. </t>
  </si>
  <si>
    <t xml:space="preserve">* Opći i posebni dio izvještaja o izvršenju proračuna sadrži samo izvorni plan ako od donošenja proračuna nije bilo izmjena i dopuna niti izvršenih preraspodjela odnosno izvorni plan i tekući plan ako je od donošenja proračuna bilo naknadno izvršenih preraspodjela.  
Opći i posebni dio izvještaja o izvršenju proračuna sadrži rebalans ako je od donošenja proračuna bilo izmjena i dopuna, odnosno rebalans i tekući plan ako je od izmjena i dopuna proračuna bilo naknadno izvršenih preraspodjela. </t>
  </si>
  <si>
    <t xml:space="preserve">** AKO Opći i Posebni dio izvještaja ne sadrži "TEKUĆI PLAN N.", "INDEKS"("OSTVARENJE/IZVRŠENJE N."/"TEKUĆI PLAN N.") iskazuje se kao "OSTVARENJE/IZVRŠENJE N."/"IZVORNI PLAN N." ODNOSNO "REBALANS N." </t>
  </si>
  <si>
    <t>IZVJEŠTAJ O IZVRŠENJU PRORAČUNA JEDINICE LOKALNE I PODRUČNE (REGIONALNE) SAMOUPRAVE ZA N. GODINU</t>
  </si>
  <si>
    <t>Pomoći proračunskim korisnicima iz proračuna</t>
  </si>
  <si>
    <t>Prihodi od imovine</t>
  </si>
  <si>
    <t>Prihodi od financijske imovine</t>
  </si>
  <si>
    <t>Prihodi od upravni i administrativnih pristojbi, pristojbi po posebnim propisima i naknada</t>
  </si>
  <si>
    <t>Prihodi po posebnim propisima</t>
  </si>
  <si>
    <t>Prihodi iz nadležnog proračuna i od HZZO-a temeljem  ugovornih obveza</t>
  </si>
  <si>
    <t>Prihodi iz nadležnog proračuna za financiranje redovne djelatnosti proračunskih korisnika</t>
  </si>
  <si>
    <t>Ostali rashodi za zaposlene</t>
  </si>
  <si>
    <t>Doprinosi na plaće</t>
  </si>
  <si>
    <t>Rahodi za materijal i energiju</t>
  </si>
  <si>
    <t>Rashodi za usluge</t>
  </si>
  <si>
    <t>Ostali nespomenuti rashodi poslovanja</t>
  </si>
  <si>
    <t>Financijski rashodi</t>
  </si>
  <si>
    <t>Ostali financijski rashodi</t>
  </si>
  <si>
    <t>Rashodi za nabavu proizvedene dugotrajne imovine</t>
  </si>
  <si>
    <t>Postrojenja i oprema</t>
  </si>
  <si>
    <t>Rashodi za dodatna ulaganja na nefinancijskoj imovini</t>
  </si>
  <si>
    <t>Dodatna ulaganja na građevinskim objektima</t>
  </si>
  <si>
    <t>Plaće za redovan rad</t>
  </si>
  <si>
    <t>Doprinosi za obvezno zdravstveno osiguranje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</si>
  <si>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</si>
  <si>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</si>
  <si>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</si>
  <si>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</si>
  <si>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Energija</t>
  </si>
  <si>
    <t>Materijal i dijelovi za tekuće i investicijsko održavanje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</si>
  <si>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</si>
  <si>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</si>
  <si>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</si>
  <si>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</si>
  <si>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</si>
  <si>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</si>
  <si>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</si>
  <si>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</si>
  <si>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Reprezentacija</t>
  </si>
  <si>
    <t>Članarine i norme</t>
  </si>
  <si>
    <t>Pristojbe i naknade</t>
  </si>
  <si>
    <t>Bankarske usluge i usluge platnog prometa</t>
  </si>
  <si>
    <t>Prihodi iz nadležnog proračuna za financiranje rashoda poslovanja</t>
  </si>
  <si>
    <t>Prihodi iz nadležnog proračuna za financiranje rashoda za nabavu nefinancijske imovine</t>
  </si>
  <si>
    <t>Ostali nespomenuti prihodi</t>
  </si>
  <si>
    <t>Ostali prihodi od financijske imovine</t>
  </si>
  <si>
    <t>Tekuće pomoći proračunskim korisnicima iz proračuna
 koji im nije nadležan</t>
  </si>
  <si>
    <t>Uredska oprema i namještaj</t>
  </si>
  <si>
    <t>Komunikacijska oprema</t>
  </si>
  <si>
    <t>Oprema za održavanje i zaštitu</t>
  </si>
  <si>
    <t>Sportska i glazbena oprema</t>
  </si>
  <si>
    <t>OSTVARENJE/IZVRŠENJE 
2023.</t>
  </si>
  <si>
    <t>Tekuće pomoći temeljem prijenosa EU sredstava</t>
  </si>
  <si>
    <t>Kamate na oročena sredstva i depozite po viđenju</t>
  </si>
  <si>
    <t>Ostale usluge</t>
  </si>
  <si>
    <t xml:space="preserve">OSTVARENJE/IZVRŠENJE 
2023. </t>
  </si>
  <si>
    <t>Prihodi od prodaje proizvoda i robe te pruženih usluga</t>
  </si>
  <si>
    <t>3.2.1. Vlastiti prihodi</t>
  </si>
  <si>
    <t>641 Prihodi od financijske imovine</t>
  </si>
  <si>
    <t xml:space="preserve">  661 Prihodi od prodaje proizvoda i robe te pruženih usluga</t>
  </si>
  <si>
    <t>4.3.1 Prihodi za posebne namjene</t>
  </si>
  <si>
    <t>652 Prihodi po posebnim propisima</t>
  </si>
  <si>
    <t>4.4.1 Decentralizirana sredstva</t>
  </si>
  <si>
    <t xml:space="preserve">   671 Prihodi iz nadležnog proračuna za financiranje redovne djelatnosti proračunskih korisnika</t>
  </si>
  <si>
    <t>5.8.1 Ostale pomoći proračunski korisnici</t>
  </si>
  <si>
    <t>636 Pomoći proračunskim korisnicima iz proračuna koji im nije nadležan</t>
  </si>
  <si>
    <t>321 Naknade troškova zaposlenima</t>
  </si>
  <si>
    <t>322 Rashodi za materijal i energiju</t>
  </si>
  <si>
    <t>323 Rashodi za usluge</t>
  </si>
  <si>
    <t>329 Ostali nespomenuti rashodi poslovanja</t>
  </si>
  <si>
    <t>343 Ostali financijski rashodi</t>
  </si>
  <si>
    <t>311 Plaće (bruto)</t>
  </si>
  <si>
    <t>312 Ostali rashodi za zaposlene</t>
  </si>
  <si>
    <t>313 Doprinosi na plaće</t>
  </si>
  <si>
    <t>451 Dodatna ulaganja na građevinskim objekima</t>
  </si>
  <si>
    <t>3.2.1 Vlastiti prihodi</t>
  </si>
  <si>
    <t>422 Postrojenja i oprema</t>
  </si>
  <si>
    <t>5.9.1 Pomoći/Fondovi EU proračunski korisnici</t>
  </si>
  <si>
    <t>638 Pomoći iz državnog proračuna temeljem prijenosa EU sredstava</t>
  </si>
  <si>
    <t>Decentralizirana sredstva</t>
  </si>
  <si>
    <t>Program ustanova u obrazovanju iznad standarda</t>
  </si>
  <si>
    <t>Ostale aktivnosti osnovnih škola</t>
  </si>
  <si>
    <t>Izvor 4.3.2</t>
  </si>
  <si>
    <t>Prihodi za posebne namjene PK - prenesena sredstva</t>
  </si>
  <si>
    <t>Dodatne djelatnosti osnovnih škola</t>
  </si>
  <si>
    <t>4.3.2 Prihodi za posebne namjene PK - prenesena sredstva</t>
  </si>
  <si>
    <t>Višak prihoda</t>
  </si>
  <si>
    <t xml:space="preserve"> RAČUN FINANCIRANJA</t>
  </si>
  <si>
    <t xml:space="preserve">IZVJEŠTAJ RAČUNA FINANCIRANJA PREMA EKONOMSKOJ KLASIFIKACIJI </t>
  </si>
  <si>
    <t xml:space="preserve">OSTVARENJE/IZVRŠENJE 
N-1. </t>
  </si>
  <si>
    <t>Primici od financijske imovine i zaduživanja</t>
  </si>
  <si>
    <t>Primici od zaduživanja</t>
  </si>
  <si>
    <t>Primljeni krediti i zajmovi od međunarodnih organizacija, institucija i tijela EU te inozemnih vlada</t>
  </si>
  <si>
    <t>Primljeni zajmovi od međunarodnih organizacija</t>
  </si>
  <si>
    <t>Izdaci za financijsku imovinu i otplate zajmova</t>
  </si>
  <si>
    <t>Izdaci za otplatu glavnice primljenih kredita i zajmova</t>
  </si>
  <si>
    <t>Otplata glavnice primljenih kredita i zajmova od međunarodnih organizacija, institucija i tijela EU te inozemnih vlada</t>
  </si>
  <si>
    <t>Otplata glavnice primljenih zajmova od međunarodnih organizacija</t>
  </si>
  <si>
    <t>IZVJEŠTAJ O RASHODIMA PREMA FUNKCIJSKOJ KLASIFIKACIJI</t>
  </si>
  <si>
    <t>II. POSEBNI DIO</t>
  </si>
  <si>
    <t xml:space="preserve">Izvor 1. </t>
  </si>
  <si>
    <t>Opći prihodi i primici</t>
  </si>
  <si>
    <t xml:space="preserve">Izvor 1.1.1 </t>
  </si>
  <si>
    <t>Izvor 3.</t>
  </si>
  <si>
    <t>Vlastiti prihodi</t>
  </si>
  <si>
    <t xml:space="preserve">Izvor 3.2.1 </t>
  </si>
  <si>
    <t xml:space="preserve">Vlastiti prihodi proračunski korisnici </t>
  </si>
  <si>
    <t xml:space="preserve">Prihodi od nefinacijske imovine </t>
  </si>
  <si>
    <t xml:space="preserve">Izvor 3.2.2 </t>
  </si>
  <si>
    <t xml:space="preserve">Vlastiti prihodi proračunski korisnici prenesena sredstva </t>
  </si>
  <si>
    <t xml:space="preserve">Izvor 4. </t>
  </si>
  <si>
    <t>Prihodi za posebne namjene</t>
  </si>
  <si>
    <t xml:space="preserve">Izvor 4.3.1 </t>
  </si>
  <si>
    <t xml:space="preserve">Prihodi za posebne namjene proračunski korisnici </t>
  </si>
  <si>
    <t>Pomoći od izvanproračunskih korisnika</t>
  </si>
  <si>
    <t>Pomoći proračunskim korisnicima iz proračuna koji im nije nadležan</t>
  </si>
  <si>
    <t xml:space="preserve">Prihodi po posebnim propisima </t>
  </si>
  <si>
    <t xml:space="preserve">Izvor 4.4.1 </t>
  </si>
  <si>
    <t xml:space="preserve">Izvor 5. </t>
  </si>
  <si>
    <t xml:space="preserve">Pomoći </t>
  </si>
  <si>
    <t xml:space="preserve">Izvor 5.8.1 </t>
  </si>
  <si>
    <t xml:space="preserve">Ostale pomoći proračunski korisnici </t>
  </si>
  <si>
    <t xml:space="preserve">Izvor 5.9.1 </t>
  </si>
  <si>
    <t xml:space="preserve">Pomoći/Fondovi EU proračunski korisnici </t>
  </si>
  <si>
    <t>Pomoći od međunarodnih organizacija te institucija i tijela EU</t>
  </si>
  <si>
    <t xml:space="preserve">Pomoći iz državnog proračuna temeljem prijenosa EU sredstava </t>
  </si>
  <si>
    <t xml:space="preserve">Prijenosi između proračunskih korisnika istog proračuna </t>
  </si>
  <si>
    <t xml:space="preserve">Izvor 5.9.2 </t>
  </si>
  <si>
    <t xml:space="preserve">Pomoći/Fondovi EU proračunski korisnici  prenesena sredstava </t>
  </si>
  <si>
    <t xml:space="preserve">Izvor 6.2.1 </t>
  </si>
  <si>
    <t xml:space="preserve">Donacije proračunski korisnici  </t>
  </si>
  <si>
    <t xml:space="preserve">Donacije od pravnih i fizičkih osoba izvan općeg proračuni </t>
  </si>
  <si>
    <t>Pomoći</t>
  </si>
  <si>
    <t xml:space="preserve">Zakonski standard ustanova u obrazovanju </t>
  </si>
  <si>
    <t xml:space="preserve">Prihodi za posebne namjene </t>
  </si>
  <si>
    <t>Izvor 4.4.</t>
  </si>
  <si>
    <t xml:space="preserve">Decentralizirana sredstva </t>
  </si>
  <si>
    <t xml:space="preserve">Rashodi za materijal i energiju </t>
  </si>
  <si>
    <t xml:space="preserve">Rashodi za usluge </t>
  </si>
  <si>
    <t xml:space="preserve">Ostali nespomenuti rashodi poslovanja </t>
  </si>
  <si>
    <t xml:space="preserve">Ostali financijski rashodi </t>
  </si>
  <si>
    <t>Izvor 5.</t>
  </si>
  <si>
    <t xml:space="preserve">Izvor 5.8 </t>
  </si>
  <si>
    <t xml:space="preserve">Knjige, umjetnička djela i ostale izložbene vrijednosti </t>
  </si>
  <si>
    <t>Rashodi za materijal i energiju</t>
  </si>
  <si>
    <t>OGŠ Metković</t>
  </si>
  <si>
    <t>Višak/manjak prihoda</t>
  </si>
  <si>
    <t>Program 1208</t>
  </si>
  <si>
    <t>Aktivnost A120810</t>
  </si>
  <si>
    <t>Naknade troškova zaposelima</t>
  </si>
  <si>
    <t>Dodatna ulaganja na postojenjima i opremi</t>
  </si>
  <si>
    <t>AktivnostA120811</t>
  </si>
  <si>
    <t>Vlastiti prihodi- proračunski korisnici</t>
  </si>
  <si>
    <t>Aktivnost A120701</t>
  </si>
  <si>
    <t>Osiguravanje uvjeta rada za redovno poslovanje osnovne škole</t>
  </si>
  <si>
    <t>Aktivnost A120702</t>
  </si>
  <si>
    <t>Investicijska ulaganja u osnovne škole</t>
  </si>
  <si>
    <t>Kapitalni projekt K120703</t>
  </si>
  <si>
    <t>Kapitalna ulaganja na građevinskim objektima</t>
  </si>
  <si>
    <t>IZVORNI PLAN ILI REBALANS 2024.</t>
  </si>
  <si>
    <t>OSTVARENJE/IZVRŠENJE 
2024.</t>
  </si>
  <si>
    <t xml:space="preserve">OSTVARENJE/IZVRŠENJE 
2024. </t>
  </si>
  <si>
    <t xml:space="preserve">OSTVARENJE/IZVRŠENJE 2024. </t>
  </si>
  <si>
    <t>REBALANS II 2024.</t>
  </si>
  <si>
    <t>IZVRŠENJE DO 31.12.2024.</t>
  </si>
  <si>
    <t>Materijal i sirovine</t>
  </si>
  <si>
    <t>Sitni inventar i autogume</t>
  </si>
  <si>
    <t>Službena, radna i zaštitna odjeća i obuća</t>
  </si>
  <si>
    <t xml:space="preserve">  922 Višak/manjak prihoda</t>
  </si>
  <si>
    <t>1.1.1 Opći prihodi i primici</t>
  </si>
  <si>
    <t>671 Prihodi iz nadležnog proračuna za financiranje redovne djelatnosti proračunskih korisnika</t>
  </si>
  <si>
    <r>
      <t xml:space="preserve">  </t>
    </r>
    <r>
      <rPr>
        <sz val="10"/>
        <rFont val="Arial"/>
        <family val="2"/>
        <charset val="238"/>
      </rPr>
      <t xml:space="preserve"> 323 Rashodi za usluge</t>
    </r>
  </si>
  <si>
    <t>IZVRŠENJE 
01.01.2023.-31.12.2023.</t>
  </si>
  <si>
    <t>IZVRŠENJE 
01.01.2024.-31.12.2024.</t>
  </si>
  <si>
    <t>09 OBRAZOVANJE</t>
  </si>
  <si>
    <t>092 Osnovno obrazovanje</t>
  </si>
  <si>
    <t>.</t>
  </si>
  <si>
    <t>Vlastiti izvori</t>
  </si>
  <si>
    <t>Izvor 1</t>
  </si>
  <si>
    <t>Izvor 1.1.</t>
  </si>
  <si>
    <t>Program 1207</t>
  </si>
  <si>
    <t>Aktivnost 120804</t>
  </si>
  <si>
    <t>Financiranje školskih projekata</t>
  </si>
  <si>
    <t>Izvor 5.9.</t>
  </si>
  <si>
    <t>Pomoći/Fondovi EU PK</t>
  </si>
  <si>
    <t>Izvor 4.3.</t>
  </si>
  <si>
    <t>Prihodi za posebne namjene - proračunski korisnici</t>
  </si>
  <si>
    <t>Izvor 3</t>
  </si>
  <si>
    <t>Izvor 3.2.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</si>
</sst>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_k_n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b/>
      <sz val="8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0" borderId="0" xfId="0" quotePrefix="1" applyNumberFormat="1" applyFont="1" applyFill="1" applyBorder="1" applyAlignment="1" applyProtection="1">
      <alignment horizontal="left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 applyProtection="1">
      <alignment horizontal="right" wrapText="1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 applyProtection="1">
      <alignment horizontal="right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center" vertical="center" wrapText="1"/>
    </xf>
    <xf numFmtId="0" fontId="15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0" xfId="0" applyFont="1"/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NumberFormat="1" applyFont="1" applyFill="1" applyBorder="1" applyAlignment="1" applyProtection="1">
      <alignment horizontal="left" vertical="center" wrapText="1" indent="1"/>
    </xf>
    <xf numFmtId="0" fontId="10" fillId="2" borderId="3" xfId="0" applyFont="1" applyFill="1" applyBorder="1" applyAlignment="1">
      <alignment horizontal="left" vertical="center" indent="1"/>
    </xf>
    <xf numFmtId="0" fontId="10" fillId="2" borderId="3" xfId="0" quotePrefix="1" applyFont="1" applyFill="1" applyBorder="1" applyAlignment="1">
      <alignment horizontal="left" vertical="center" wrapText="1" inden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15" fillId="3" borderId="3" xfId="0" applyNumberFormat="1" applyFont="1" applyFill="1" applyBorder="1" applyAlignment="1" applyProtection="1">
      <alignment horizontal="center" vertical="center" wrapText="1"/>
    </xf>
    <xf numFmtId="0" fontId="0" fillId="2" borderId="0" xfId="0" applyFill="1"/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vertical="center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2" fillId="2" borderId="0" xfId="0" applyFont="1" applyFill="1" applyAlignment="1">
      <alignment wrapText="1"/>
    </xf>
    <xf numFmtId="0" fontId="1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/>
    <xf numFmtId="0" fontId="7" fillId="2" borderId="0" xfId="0" quotePrefix="1" applyNumberFormat="1" applyFont="1" applyFill="1" applyBorder="1" applyAlignment="1" applyProtection="1">
      <alignment horizontal="left" wrapText="1"/>
    </xf>
    <xf numFmtId="0" fontId="8" fillId="2" borderId="0" xfId="0" applyNumberFormat="1" applyFont="1" applyFill="1" applyBorder="1" applyAlignment="1" applyProtection="1">
      <alignment wrapText="1"/>
    </xf>
    <xf numFmtId="3" fontId="5" fillId="2" borderId="0" xfId="0" applyNumberFormat="1" applyFont="1" applyFill="1" applyBorder="1" applyAlignment="1">
      <alignment horizontal="right"/>
    </xf>
    <xf numFmtId="0" fontId="9" fillId="2" borderId="0" xfId="0" quotePrefix="1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0" fillId="0" borderId="3" xfId="0" applyFont="1" applyBorder="1"/>
    <xf numFmtId="0" fontId="0" fillId="0" borderId="0" xfId="0" applyFont="1"/>
    <xf numFmtId="0" fontId="0" fillId="0" borderId="0" xfId="0" applyFont="1" applyBorder="1"/>
    <xf numFmtId="0" fontId="0" fillId="2" borderId="0" xfId="0" applyFont="1" applyFill="1"/>
    <xf numFmtId="2" fontId="0" fillId="0" borderId="3" xfId="0" applyNumberFormat="1" applyFont="1" applyBorder="1"/>
    <xf numFmtId="4" fontId="6" fillId="3" borderId="3" xfId="0" applyNumberFormat="1" applyFont="1" applyFill="1" applyBorder="1" applyAlignment="1">
      <alignment horizontal="right"/>
    </xf>
    <xf numFmtId="164" fontId="0" fillId="0" borderId="3" xfId="0" applyNumberFormat="1" applyFont="1" applyBorder="1"/>
    <xf numFmtId="0" fontId="10" fillId="2" borderId="3" xfId="0" applyNumberFormat="1" applyFont="1" applyFill="1" applyBorder="1" applyAlignment="1" applyProtection="1">
      <alignment horizontal="left" vertical="center" wrapText="1"/>
    </xf>
    <xf numFmtId="2" fontId="0" fillId="0" borderId="3" xfId="0" applyNumberFormat="1" applyBorder="1"/>
    <xf numFmtId="0" fontId="1" fillId="0" borderId="0" xfId="0" applyFont="1" applyAlignment="1">
      <alignment horizontal="left" vertical="center"/>
    </xf>
    <xf numFmtId="0" fontId="1" fillId="0" borderId="3" xfId="0" applyFont="1" applyBorder="1"/>
    <xf numFmtId="0" fontId="1" fillId="0" borderId="0" xfId="0" applyFont="1"/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0" fillId="0" borderId="3" xfId="0" applyBorder="1"/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>
      <alignment horizontal="right"/>
    </xf>
    <xf numFmtId="0" fontId="11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3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1" fillId="2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0" fillId="0" borderId="3" xfId="0" applyBorder="1"/>
    <xf numFmtId="0" fontId="9" fillId="2" borderId="3" xfId="0" quotePrefix="1" applyFont="1" applyFill="1" applyBorder="1" applyAlignment="1">
      <alignment horizontal="left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left" vertical="center"/>
    </xf>
    <xf numFmtId="0" fontId="20" fillId="2" borderId="0" xfId="0" applyFont="1" applyFill="1"/>
    <xf numFmtId="0" fontId="20" fillId="0" borderId="0" xfId="0" applyFont="1" applyAlignment="1">
      <alignment horizontal="left" vertical="center"/>
    </xf>
    <xf numFmtId="0" fontId="20" fillId="0" borderId="0" xfId="0" applyFont="1"/>
    <xf numFmtId="0" fontId="5" fillId="3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/>
    <xf numFmtId="0" fontId="2" fillId="3" borderId="3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22" fillId="4" borderId="3" xfId="0" applyNumberFormat="1" applyFont="1" applyFill="1" applyBorder="1" applyAlignment="1" applyProtection="1">
      <alignment horizontal="center" vertical="center" wrapText="1"/>
    </xf>
    <xf numFmtId="0" fontId="23" fillId="4" borderId="3" xfId="0" applyFont="1" applyFill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23" fillId="4" borderId="3" xfId="0" applyFont="1" applyFill="1" applyBorder="1" applyAlignment="1">
      <alignment horizontal="center" vertical="center"/>
    </xf>
    <xf numFmtId="0" fontId="12" fillId="2" borderId="0" xfId="0" applyFont="1" applyFill="1"/>
    <xf numFmtId="0" fontId="24" fillId="2" borderId="3" xfId="0" applyFont="1" applyFill="1" applyBorder="1" applyAlignment="1">
      <alignment horizontal="center"/>
    </xf>
    <xf numFmtId="4" fontId="26" fillId="2" borderId="3" xfId="0" applyNumberFormat="1" applyFont="1" applyFill="1" applyBorder="1" applyAlignment="1">
      <alignment horizontal="right"/>
    </xf>
    <xf numFmtId="3" fontId="26" fillId="2" borderId="3" xfId="0" applyNumberFormat="1" applyFont="1" applyFill="1" applyBorder="1" applyAlignment="1">
      <alignment horizontal="right"/>
    </xf>
    <xf numFmtId="4" fontId="25" fillId="0" borderId="3" xfId="0" applyNumberFormat="1" applyFont="1" applyBorder="1"/>
    <xf numFmtId="0" fontId="25" fillId="0" borderId="3" xfId="0" applyFont="1" applyBorder="1"/>
    <xf numFmtId="3" fontId="26" fillId="2" borderId="0" xfId="0" applyNumberFormat="1" applyFont="1" applyFill="1" applyBorder="1" applyAlignment="1">
      <alignment horizontal="right"/>
    </xf>
    <xf numFmtId="0" fontId="25" fillId="0" borderId="0" xfId="0" applyFont="1" applyBorder="1"/>
    <xf numFmtId="0" fontId="25" fillId="2" borderId="0" xfId="0" applyFont="1" applyFill="1"/>
    <xf numFmtId="165" fontId="27" fillId="0" borderId="3" xfId="0" applyNumberFormat="1" applyFont="1" applyBorder="1"/>
    <xf numFmtId="0" fontId="11" fillId="3" borderId="3" xfId="0" applyNumberFormat="1" applyFont="1" applyFill="1" applyBorder="1" applyAlignment="1" applyProtection="1">
      <alignment horizontal="center" vertical="center" wrapText="1"/>
    </xf>
    <xf numFmtId="0" fontId="28" fillId="3" borderId="3" xfId="0" applyNumberFormat="1" applyFont="1" applyFill="1" applyBorder="1" applyAlignment="1" applyProtection="1">
      <alignment horizontal="center" vertical="center" wrapText="1"/>
    </xf>
    <xf numFmtId="4" fontId="11" fillId="3" borderId="3" xfId="0" applyNumberFormat="1" applyFont="1" applyFill="1" applyBorder="1" applyAlignment="1">
      <alignment horizontal="right"/>
    </xf>
    <xf numFmtId="4" fontId="11" fillId="0" borderId="3" xfId="0" applyNumberFormat="1" applyFont="1" applyFill="1" applyBorder="1" applyAlignment="1">
      <alignment horizontal="right"/>
    </xf>
    <xf numFmtId="3" fontId="11" fillId="0" borderId="3" xfId="0" applyNumberFormat="1" applyFont="1" applyFill="1" applyBorder="1" applyAlignment="1">
      <alignment horizontal="right"/>
    </xf>
    <xf numFmtId="4" fontId="11" fillId="0" borderId="3" xfId="0" applyNumberFormat="1" applyFont="1" applyBorder="1" applyAlignment="1">
      <alignment horizontal="right"/>
    </xf>
    <xf numFmtId="4" fontId="11" fillId="3" borderId="3" xfId="0" applyNumberFormat="1" applyFont="1" applyFill="1" applyBorder="1" applyAlignment="1" applyProtection="1">
      <alignment horizontal="right" wrapText="1"/>
    </xf>
    <xf numFmtId="4" fontId="11" fillId="2" borderId="3" xfId="0" applyNumberFormat="1" applyFont="1" applyFill="1" applyBorder="1" applyAlignment="1">
      <alignment horizontal="right"/>
    </xf>
    <xf numFmtId="4" fontId="9" fillId="2" borderId="3" xfId="0" applyNumberFormat="1" applyFont="1" applyFill="1" applyBorder="1" applyAlignment="1">
      <alignment horizontal="right"/>
    </xf>
    <xf numFmtId="3" fontId="11" fillId="2" borderId="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4" fontId="29" fillId="0" borderId="3" xfId="0" applyNumberFormat="1" applyFont="1" applyBorder="1"/>
    <xf numFmtId="4" fontId="30" fillId="0" borderId="3" xfId="0" applyNumberFormat="1" applyFont="1" applyBorder="1"/>
    <xf numFmtId="0" fontId="30" fillId="0" borderId="3" xfId="0" applyFont="1" applyBorder="1"/>
    <xf numFmtId="2" fontId="30" fillId="0" borderId="3" xfId="0" applyNumberFormat="1" applyFont="1" applyBorder="1"/>
    <xf numFmtId="2" fontId="29" fillId="0" borderId="3" xfId="0" applyNumberFormat="1" applyFont="1" applyBorder="1"/>
    <xf numFmtId="0" fontId="29" fillId="0" borderId="3" xfId="0" applyFont="1" applyBorder="1"/>
    <xf numFmtId="2" fontId="3" fillId="2" borderId="3" xfId="0" applyNumberFormat="1" applyFont="1" applyFill="1" applyBorder="1" applyAlignment="1">
      <alignment horizontal="right"/>
    </xf>
    <xf numFmtId="0" fontId="26" fillId="2" borderId="3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0" fontId="11" fillId="2" borderId="3" xfId="0" applyNumberFormat="1" applyFont="1" applyFill="1" applyBorder="1" applyAlignment="1" applyProtection="1">
      <alignment horizontal="left" vertical="center" wrapText="1" indent="1"/>
    </xf>
    <xf numFmtId="4" fontId="0" fillId="0" borderId="3" xfId="0" applyNumberFormat="1" applyBorder="1"/>
    <xf numFmtId="4" fontId="0" fillId="0" borderId="0" xfId="0" applyNumberFormat="1"/>
    <xf numFmtId="165" fontId="31" fillId="4" borderId="3" xfId="0" applyNumberFormat="1" applyFont="1" applyFill="1" applyBorder="1" applyAlignment="1">
      <alignment vertical="center"/>
    </xf>
    <xf numFmtId="165" fontId="31" fillId="4" borderId="3" xfId="0" applyNumberFormat="1" applyFont="1" applyFill="1" applyBorder="1"/>
    <xf numFmtId="165" fontId="32" fillId="0" borderId="3" xfId="0" applyNumberFormat="1" applyFont="1" applyBorder="1"/>
    <xf numFmtId="165" fontId="32" fillId="2" borderId="3" xfId="0" applyNumberFormat="1" applyFont="1" applyFill="1" applyBorder="1"/>
    <xf numFmtId="165" fontId="31" fillId="0" borderId="3" xfId="0" applyNumberFormat="1" applyFont="1" applyBorder="1"/>
    <xf numFmtId="0" fontId="23" fillId="0" borderId="3" xfId="0" applyFont="1" applyBorder="1" applyAlignment="1">
      <alignment horizontal="center"/>
    </xf>
    <xf numFmtId="0" fontId="23" fillId="2" borderId="3" xfId="0" applyFont="1" applyFill="1" applyBorder="1" applyAlignment="1">
      <alignment horizontal="center"/>
    </xf>
    <xf numFmtId="165" fontId="31" fillId="2" borderId="3" xfId="0" applyNumberFormat="1" applyFont="1" applyFill="1" applyBorder="1"/>
    <xf numFmtId="165" fontId="31" fillId="2" borderId="3" xfId="0" applyNumberFormat="1" applyFont="1" applyFill="1" applyBorder="1" applyAlignment="1">
      <alignment vertical="center"/>
    </xf>
    <xf numFmtId="0" fontId="24" fillId="5" borderId="3" xfId="0" applyFont="1" applyFill="1" applyBorder="1" applyAlignment="1">
      <alignment horizontal="center"/>
    </xf>
    <xf numFmtId="0" fontId="23" fillId="5" borderId="3" xfId="0" applyFont="1" applyFill="1" applyBorder="1" applyAlignment="1">
      <alignment horizontal="center"/>
    </xf>
    <xf numFmtId="165" fontId="32" fillId="2" borderId="3" xfId="0" applyNumberFormat="1" applyFont="1" applyFill="1" applyBorder="1" applyAlignment="1">
      <alignment vertical="center"/>
    </xf>
    <xf numFmtId="4" fontId="0" fillId="0" borderId="0" xfId="0" applyNumberFormat="1" applyFont="1" applyAlignment="1">
      <alignment horizontal="left" vertical="center"/>
    </xf>
    <xf numFmtId="4" fontId="23" fillId="4" borderId="3" xfId="0" applyNumberFormat="1" applyFont="1" applyFill="1" applyBorder="1" applyAlignment="1">
      <alignment horizontal="center" vertical="center"/>
    </xf>
    <xf numFmtId="165" fontId="32" fillId="4" borderId="3" xfId="0" applyNumberFormat="1" applyFont="1" applyFill="1" applyBorder="1"/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19" fillId="2" borderId="5" xfId="0" applyNumberFormat="1" applyFont="1" applyFill="1" applyBorder="1" applyAlignment="1" applyProtection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15" fillId="0" borderId="3" xfId="0" quotePrefix="1" applyFont="1" applyBorder="1" applyAlignment="1">
      <alignment horizont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1" fillId="3" borderId="3" xfId="0" applyNumberFormat="1" applyFont="1" applyFill="1" applyBorder="1" applyAlignment="1" applyProtection="1">
      <alignment horizontal="left" vertical="center" wrapText="1"/>
    </xf>
    <xf numFmtId="0" fontId="9" fillId="3" borderId="3" xfId="0" applyNumberFormat="1" applyFont="1" applyFill="1" applyBorder="1" applyAlignment="1" applyProtection="1">
      <alignment vertical="center" wrapText="1"/>
    </xf>
    <xf numFmtId="0" fontId="9" fillId="3" borderId="3" xfId="0" applyNumberFormat="1" applyFont="1" applyFill="1" applyBorder="1" applyAlignment="1" applyProtection="1">
      <alignment vertical="center"/>
    </xf>
    <xf numFmtId="0" fontId="9" fillId="0" borderId="3" xfId="0" applyNumberFormat="1" applyFont="1" applyFill="1" applyBorder="1" applyAlignment="1" applyProtection="1">
      <alignment vertical="center" wrapText="1"/>
    </xf>
    <xf numFmtId="0" fontId="9" fillId="0" borderId="3" xfId="0" applyNumberFormat="1" applyFont="1" applyFill="1" applyBorder="1" applyAlignment="1" applyProtection="1">
      <alignment vertical="center"/>
    </xf>
    <xf numFmtId="0" fontId="13" fillId="2" borderId="0" xfId="0" applyNumberFormat="1" applyFont="1" applyFill="1" applyBorder="1" applyAlignment="1" applyProtection="1">
      <alignment vertical="center" wrapText="1"/>
    </xf>
    <xf numFmtId="0" fontId="17" fillId="2" borderId="0" xfId="0" applyNumberFormat="1" applyFont="1" applyFill="1" applyBorder="1" applyAlignment="1" applyProtection="1">
      <alignment horizontal="left" vertical="center" wrapText="1"/>
    </xf>
    <xf numFmtId="0" fontId="12" fillId="2" borderId="0" xfId="0" applyFont="1" applyFill="1" applyAlignment="1">
      <alignment wrapText="1"/>
    </xf>
    <xf numFmtId="0" fontId="11" fillId="0" borderId="3" xfId="0" quotePrefix="1" applyFont="1" applyFill="1" applyBorder="1" applyAlignment="1">
      <alignment horizontal="left" vertical="center"/>
    </xf>
    <xf numFmtId="0" fontId="11" fillId="3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NumberFormat="1" applyFont="1" applyFill="1" applyBorder="1" applyAlignment="1" applyProtection="1">
      <alignment horizontal="left" vertical="center" wrapText="1"/>
    </xf>
    <xf numFmtId="0" fontId="11" fillId="0" borderId="3" xfId="0" quotePrefix="1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7" fillId="2" borderId="0" xfId="0" quotePrefix="1" applyNumberFormat="1" applyFont="1" applyFill="1" applyBorder="1" applyAlignment="1" applyProtection="1">
      <alignment horizontal="left" wrapText="1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5" fillId="3" borderId="2" xfId="0" applyNumberFormat="1" applyFont="1" applyFill="1" applyBorder="1" applyAlignment="1" applyProtection="1">
      <alignment horizontal="center" vertical="center" wrapText="1"/>
    </xf>
    <xf numFmtId="0" fontId="15" fillId="3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/>
    </xf>
    <xf numFmtId="0" fontId="24" fillId="6" borderId="3" xfId="0" applyFont="1" applyFill="1" applyBorder="1" applyAlignment="1">
      <alignment horizontal="center"/>
    </xf>
    <xf numFmtId="0" fontId="23" fillId="6" borderId="3" xfId="0" applyFont="1" applyFill="1" applyBorder="1" applyAlignment="1">
      <alignment horizontal="center"/>
    </xf>
    <xf numFmtId="165" fontId="31" fillId="6" borderId="3" xfId="0" applyNumberFormat="1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34"/>
  <sheetViews>
    <sheetView zoomScale="84" zoomScaleNormal="84" workbookViewId="0">
      <selection activeCell="J9" sqref="J9"/>
    </sheetView>
  </sheetViews>
  <sheetFormatPr defaultRowHeight="15" x14ac:dyDescent="0.25"/>
  <cols>
    <col min="6" max="9" width="25.28515625" customWidth="1"/>
    <col min="10" max="10" width="9.140625" customWidth="1"/>
  </cols>
  <sheetData>
    <row r="1" spans="2:11" ht="42" customHeight="1" x14ac:dyDescent="0.25">
      <c r="B1" s="142" t="s">
        <v>57</v>
      </c>
      <c r="C1" s="142"/>
      <c r="D1" s="142"/>
      <c r="E1" s="142"/>
      <c r="F1" s="142"/>
      <c r="G1" s="142"/>
      <c r="H1" s="142"/>
      <c r="I1" s="142"/>
      <c r="J1" s="142"/>
      <c r="K1" s="142"/>
    </row>
    <row r="2" spans="2:11" ht="15.75" x14ac:dyDescent="0.25">
      <c r="B2" s="142" t="s">
        <v>7</v>
      </c>
      <c r="C2" s="142"/>
      <c r="D2" s="142"/>
      <c r="E2" s="142"/>
      <c r="F2" s="142"/>
      <c r="G2" s="142"/>
      <c r="H2" s="142"/>
      <c r="I2" s="152"/>
      <c r="J2" s="152"/>
      <c r="K2" s="31"/>
    </row>
    <row r="3" spans="2:11" ht="19.5" customHeight="1" x14ac:dyDescent="0.25">
      <c r="B3" s="153"/>
      <c r="C3" s="153"/>
      <c r="D3" s="153"/>
      <c r="E3" s="32"/>
      <c r="F3" s="32"/>
      <c r="G3" s="32"/>
      <c r="H3" s="32"/>
      <c r="I3" s="33"/>
      <c r="J3" s="33"/>
      <c r="K3" s="31"/>
    </row>
    <row r="4" spans="2:11" ht="18" customHeight="1" x14ac:dyDescent="0.25">
      <c r="B4" s="142" t="s">
        <v>40</v>
      </c>
      <c r="C4" s="154"/>
      <c r="D4" s="154"/>
      <c r="E4" s="154"/>
      <c r="F4" s="154"/>
      <c r="G4" s="154"/>
      <c r="H4" s="154"/>
      <c r="I4" s="154"/>
      <c r="J4" s="154"/>
      <c r="K4" s="31"/>
    </row>
    <row r="5" spans="2:11" ht="18" customHeight="1" x14ac:dyDescent="0.25">
      <c r="B5" s="34"/>
      <c r="C5" s="35"/>
      <c r="D5" s="35"/>
      <c r="E5" s="35"/>
      <c r="F5" s="35"/>
      <c r="G5" s="35"/>
      <c r="H5" s="35"/>
      <c r="I5" s="35"/>
      <c r="J5" s="35"/>
      <c r="K5" s="31"/>
    </row>
    <row r="6" spans="2:11" x14ac:dyDescent="0.25">
      <c r="B6" s="143" t="s">
        <v>48</v>
      </c>
      <c r="C6" s="143"/>
      <c r="D6" s="143"/>
      <c r="E6" s="143"/>
      <c r="F6" s="143"/>
      <c r="G6" s="36"/>
      <c r="H6" s="36"/>
      <c r="I6" s="36"/>
      <c r="J6" s="37"/>
      <c r="K6" s="31"/>
    </row>
    <row r="7" spans="2:11" ht="25.5" x14ac:dyDescent="0.25">
      <c r="B7" s="144" t="s">
        <v>6</v>
      </c>
      <c r="C7" s="144"/>
      <c r="D7" s="144"/>
      <c r="E7" s="144"/>
      <c r="F7" s="144"/>
      <c r="G7" s="20" t="s">
        <v>109</v>
      </c>
      <c r="H7" s="1" t="s">
        <v>213</v>
      </c>
      <c r="I7" s="20" t="s">
        <v>214</v>
      </c>
      <c r="J7" s="1" t="s">
        <v>10</v>
      </c>
      <c r="K7" s="1" t="s">
        <v>31</v>
      </c>
    </row>
    <row r="8" spans="2:11" s="23" customFormat="1" ht="11.25" x14ac:dyDescent="0.2">
      <c r="B8" s="145">
        <v>1</v>
      </c>
      <c r="C8" s="145"/>
      <c r="D8" s="145"/>
      <c r="E8" s="145"/>
      <c r="F8" s="145"/>
      <c r="G8" s="22">
        <v>2</v>
      </c>
      <c r="H8" s="21">
        <v>3</v>
      </c>
      <c r="I8" s="21">
        <v>5</v>
      </c>
      <c r="J8" s="21" t="s">
        <v>12</v>
      </c>
      <c r="K8" s="21" t="s">
        <v>13</v>
      </c>
    </row>
    <row r="9" spans="2:11" x14ac:dyDescent="0.25">
      <c r="B9" s="147" t="s">
        <v>0</v>
      </c>
      <c r="C9" s="148"/>
      <c r="D9" s="148"/>
      <c r="E9" s="148"/>
      <c r="F9" s="149"/>
      <c r="G9" s="106">
        <f>G10</f>
        <v>501282.33</v>
      </c>
      <c r="H9" s="106">
        <v>732397</v>
      </c>
      <c r="I9" s="106">
        <v>601663.65</v>
      </c>
      <c r="J9" s="50">
        <f>I9/G9*100</f>
        <v>120.02490692221288</v>
      </c>
      <c r="K9" s="14"/>
    </row>
    <row r="10" spans="2:11" x14ac:dyDescent="0.25">
      <c r="B10" s="146" t="s">
        <v>33</v>
      </c>
      <c r="C10" s="150"/>
      <c r="D10" s="150"/>
      <c r="E10" s="150"/>
      <c r="F10" s="151"/>
      <c r="G10" s="107">
        <v>501282.33</v>
      </c>
      <c r="H10" s="106">
        <v>732397</v>
      </c>
      <c r="I10" s="106">
        <v>601663.65</v>
      </c>
      <c r="J10" s="50">
        <f>I10/G10*100</f>
        <v>120.02490692221288</v>
      </c>
      <c r="K10" s="15"/>
    </row>
    <row r="11" spans="2:11" x14ac:dyDescent="0.25">
      <c r="B11" s="155" t="s">
        <v>34</v>
      </c>
      <c r="C11" s="151"/>
      <c r="D11" s="151"/>
      <c r="E11" s="151"/>
      <c r="F11" s="151"/>
      <c r="G11" s="108"/>
      <c r="H11" s="107"/>
      <c r="I11" s="108"/>
      <c r="J11" s="50"/>
      <c r="K11" s="15"/>
    </row>
    <row r="12" spans="2:11" x14ac:dyDescent="0.25">
      <c r="B12" s="159" t="s">
        <v>1</v>
      </c>
      <c r="C12" s="160"/>
      <c r="D12" s="160"/>
      <c r="E12" s="160"/>
      <c r="F12" s="161"/>
      <c r="G12" s="106">
        <f>G13+G14</f>
        <v>463748.93</v>
      </c>
      <c r="H12" s="106">
        <f>H13+H14</f>
        <v>732397</v>
      </c>
      <c r="I12" s="106">
        <f>I13+I14</f>
        <v>636821.27</v>
      </c>
      <c r="J12" s="50">
        <f>I12/G12*100</f>
        <v>137.32026724029316</v>
      </c>
      <c r="K12" s="14"/>
    </row>
    <row r="13" spans="2:11" x14ac:dyDescent="0.25">
      <c r="B13" s="157" t="s">
        <v>35</v>
      </c>
      <c r="C13" s="150"/>
      <c r="D13" s="150"/>
      <c r="E13" s="150"/>
      <c r="F13" s="150"/>
      <c r="G13" s="107">
        <v>445235.66</v>
      </c>
      <c r="H13" s="107">
        <v>680278</v>
      </c>
      <c r="I13" s="107">
        <v>610603.41</v>
      </c>
      <c r="J13" s="50">
        <f>I13/G13*100</f>
        <v>137.14162293289806</v>
      </c>
      <c r="K13" s="16"/>
    </row>
    <row r="14" spans="2:11" x14ac:dyDescent="0.25">
      <c r="B14" s="158" t="s">
        <v>36</v>
      </c>
      <c r="C14" s="151"/>
      <c r="D14" s="151"/>
      <c r="E14" s="151"/>
      <c r="F14" s="151"/>
      <c r="G14" s="109">
        <v>18513.27</v>
      </c>
      <c r="H14" s="109">
        <v>52119</v>
      </c>
      <c r="I14" s="109">
        <v>26217.86</v>
      </c>
      <c r="J14" s="50">
        <f>I14/G14*100</f>
        <v>141.61658097137891</v>
      </c>
      <c r="K14" s="16"/>
    </row>
    <row r="15" spans="2:11" x14ac:dyDescent="0.25">
      <c r="B15" s="156" t="s">
        <v>45</v>
      </c>
      <c r="C15" s="148"/>
      <c r="D15" s="148"/>
      <c r="E15" s="148"/>
      <c r="F15" s="148"/>
      <c r="G15" s="110">
        <v>108801.43</v>
      </c>
      <c r="H15" s="106">
        <f>SUM(H9-H12)</f>
        <v>0</v>
      </c>
      <c r="I15" s="110">
        <v>73101.23</v>
      </c>
      <c r="J15" s="50">
        <f>I15/G15*100</f>
        <v>67.187747440451844</v>
      </c>
      <c r="K15" s="13"/>
    </row>
    <row r="16" spans="2:11" ht="18" x14ac:dyDescent="0.25">
      <c r="B16" s="32"/>
      <c r="C16" s="38"/>
      <c r="D16" s="38"/>
      <c r="E16" s="38"/>
      <c r="F16" s="38"/>
      <c r="G16" s="38"/>
      <c r="H16" s="38"/>
      <c r="I16" s="39"/>
      <c r="J16" s="39"/>
      <c r="K16" s="39"/>
    </row>
    <row r="17" spans="2:22" ht="18" customHeight="1" x14ac:dyDescent="0.25">
      <c r="B17" s="143" t="s">
        <v>44</v>
      </c>
      <c r="C17" s="143"/>
      <c r="D17" s="143"/>
      <c r="E17" s="143"/>
      <c r="F17" s="143"/>
      <c r="G17" s="38"/>
      <c r="H17" s="38"/>
      <c r="I17" s="39"/>
      <c r="J17" s="39"/>
      <c r="K17" s="39"/>
    </row>
    <row r="18" spans="2:22" ht="25.5" x14ac:dyDescent="0.25">
      <c r="B18" s="144" t="s">
        <v>6</v>
      </c>
      <c r="C18" s="144"/>
      <c r="D18" s="144"/>
      <c r="E18" s="144"/>
      <c r="F18" s="144"/>
      <c r="G18" s="20" t="s">
        <v>105</v>
      </c>
      <c r="H18" s="1" t="s">
        <v>49</v>
      </c>
      <c r="I18" s="20" t="s">
        <v>215</v>
      </c>
      <c r="J18" s="1" t="s">
        <v>10</v>
      </c>
      <c r="K18" s="1" t="s">
        <v>31</v>
      </c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</row>
    <row r="19" spans="2:22" s="23" customFormat="1" ht="11.25" x14ac:dyDescent="0.2">
      <c r="B19" s="145">
        <v>1</v>
      </c>
      <c r="C19" s="145"/>
      <c r="D19" s="145"/>
      <c r="E19" s="145"/>
      <c r="F19" s="145"/>
      <c r="G19" s="22">
        <v>2</v>
      </c>
      <c r="H19" s="21">
        <v>3</v>
      </c>
      <c r="I19" s="21">
        <v>5</v>
      </c>
      <c r="J19" s="21" t="s">
        <v>12</v>
      </c>
      <c r="K19" s="21" t="s">
        <v>13</v>
      </c>
    </row>
    <row r="20" spans="2:22" ht="15.75" customHeight="1" x14ac:dyDescent="0.25">
      <c r="B20" s="146" t="s">
        <v>37</v>
      </c>
      <c r="C20" s="146"/>
      <c r="D20" s="146"/>
      <c r="E20" s="146"/>
      <c r="F20" s="146"/>
      <c r="G20" s="109">
        <v>0</v>
      </c>
      <c r="H20" s="109">
        <v>0</v>
      </c>
      <c r="I20" s="109">
        <v>0</v>
      </c>
      <c r="J20" s="21"/>
      <c r="K20" s="12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</row>
    <row r="21" spans="2:22" x14ac:dyDescent="0.25">
      <c r="B21" s="146" t="s">
        <v>38</v>
      </c>
      <c r="C21" s="150"/>
      <c r="D21" s="150"/>
      <c r="E21" s="150"/>
      <c r="F21" s="150"/>
      <c r="G21" s="109">
        <v>0</v>
      </c>
      <c r="H21" s="109">
        <v>0</v>
      </c>
      <c r="I21" s="109">
        <v>0</v>
      </c>
      <c r="J21" s="21"/>
      <c r="K21" s="12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</row>
    <row r="22" spans="2:22" s="31" customFormat="1" ht="15" customHeight="1" x14ac:dyDescent="0.25">
      <c r="B22" s="166" t="s">
        <v>39</v>
      </c>
      <c r="C22" s="166"/>
      <c r="D22" s="166"/>
      <c r="E22" s="166"/>
      <c r="F22" s="166"/>
      <c r="G22" s="109">
        <v>0</v>
      </c>
      <c r="H22" s="109">
        <v>0</v>
      </c>
      <c r="I22" s="109">
        <v>0</v>
      </c>
      <c r="J22" s="21"/>
      <c r="K22" s="14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</row>
    <row r="23" spans="2:22" s="31" customFormat="1" ht="15" customHeight="1" x14ac:dyDescent="0.25">
      <c r="B23" s="166" t="s">
        <v>41</v>
      </c>
      <c r="C23" s="166"/>
      <c r="D23" s="166"/>
      <c r="E23" s="166"/>
      <c r="F23" s="166"/>
      <c r="G23" s="109">
        <v>71268.03</v>
      </c>
      <c r="H23" s="109">
        <v>108258.85</v>
      </c>
      <c r="I23" s="109">
        <v>108258.85</v>
      </c>
      <c r="J23" s="21"/>
      <c r="K23" s="14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</row>
    <row r="24" spans="2:22" x14ac:dyDescent="0.25">
      <c r="B24" s="156" t="s">
        <v>47</v>
      </c>
      <c r="C24" s="148"/>
      <c r="D24" s="148"/>
      <c r="E24" s="148"/>
      <c r="F24" s="148"/>
      <c r="G24" s="109">
        <v>108801.43</v>
      </c>
      <c r="H24" s="109">
        <v>0</v>
      </c>
      <c r="I24" s="109">
        <v>73101.23</v>
      </c>
      <c r="J24" s="21"/>
      <c r="K24" s="14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</row>
    <row r="25" spans="2:22" ht="11.25" customHeight="1" x14ac:dyDescent="0.25">
      <c r="B25" s="40"/>
      <c r="C25" s="41"/>
      <c r="D25" s="41"/>
      <c r="E25" s="41"/>
      <c r="F25" s="41"/>
      <c r="G25" s="42"/>
      <c r="H25" s="42"/>
      <c r="I25" s="42"/>
      <c r="J25" s="42"/>
      <c r="K25" s="31"/>
    </row>
    <row r="26" spans="2:22" ht="23.25" customHeight="1" x14ac:dyDescent="0.25">
      <c r="B26" s="165" t="s">
        <v>46</v>
      </c>
      <c r="C26" s="165"/>
      <c r="D26" s="165"/>
      <c r="E26" s="165"/>
      <c r="F26" s="165"/>
      <c r="G26" s="165"/>
      <c r="H26" s="165"/>
      <c r="I26" s="165"/>
      <c r="J26" s="165"/>
      <c r="K26" s="165"/>
    </row>
    <row r="27" spans="2:22" ht="15.75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2:22" x14ac:dyDescent="0.25">
      <c r="B28" s="162" t="s">
        <v>52</v>
      </c>
      <c r="C28" s="162"/>
      <c r="D28" s="162"/>
      <c r="E28" s="162"/>
      <c r="F28" s="162"/>
      <c r="G28" s="162"/>
      <c r="H28" s="162"/>
      <c r="I28" s="162"/>
      <c r="J28" s="162"/>
      <c r="K28" s="162"/>
    </row>
    <row r="29" spans="2:22" x14ac:dyDescent="0.25">
      <c r="B29" s="162" t="s">
        <v>53</v>
      </c>
      <c r="C29" s="162"/>
      <c r="D29" s="162"/>
      <c r="E29" s="162"/>
      <c r="F29" s="162"/>
      <c r="G29" s="162"/>
      <c r="H29" s="162"/>
      <c r="I29" s="162"/>
      <c r="J29" s="162"/>
      <c r="K29" s="162"/>
    </row>
    <row r="30" spans="2:22" ht="15" customHeight="1" x14ac:dyDescent="0.25">
      <c r="B30" s="162" t="s">
        <v>55</v>
      </c>
      <c r="C30" s="162"/>
      <c r="D30" s="162"/>
      <c r="E30" s="162"/>
      <c r="F30" s="162"/>
      <c r="G30" s="162"/>
      <c r="H30" s="162"/>
      <c r="I30" s="162"/>
      <c r="J30" s="162"/>
      <c r="K30" s="162"/>
    </row>
    <row r="31" spans="2:22" ht="36.75" customHeight="1" x14ac:dyDescent="0.25">
      <c r="B31" s="162"/>
      <c r="C31" s="162"/>
      <c r="D31" s="162"/>
      <c r="E31" s="162"/>
      <c r="F31" s="162"/>
      <c r="G31" s="162"/>
      <c r="H31" s="162"/>
      <c r="I31" s="162"/>
      <c r="J31" s="162"/>
      <c r="K31" s="162"/>
    </row>
    <row r="32" spans="2:22" x14ac:dyDescent="0.25">
      <c r="B32" s="164"/>
      <c r="C32" s="164"/>
      <c r="D32" s="164"/>
      <c r="E32" s="164"/>
      <c r="F32" s="164"/>
      <c r="G32" s="164"/>
      <c r="H32" s="164"/>
      <c r="I32" s="164"/>
      <c r="J32" s="164"/>
    </row>
    <row r="33" spans="2:11" ht="15" customHeight="1" x14ac:dyDescent="0.25">
      <c r="B33" s="163" t="s">
        <v>56</v>
      </c>
      <c r="C33" s="163"/>
      <c r="D33" s="163"/>
      <c r="E33" s="163"/>
      <c r="F33" s="163"/>
      <c r="G33" s="163"/>
      <c r="H33" s="163"/>
      <c r="I33" s="163"/>
      <c r="J33" s="163"/>
      <c r="K33" s="163"/>
    </row>
    <row r="34" spans="2:11" x14ac:dyDescent="0.25"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</sheetData>
  <mergeCells count="29">
    <mergeCell ref="B17:F17"/>
    <mergeCell ref="B12:F12"/>
    <mergeCell ref="B28:K28"/>
    <mergeCell ref="B30:K31"/>
    <mergeCell ref="B33:K34"/>
    <mergeCell ref="B32:F32"/>
    <mergeCell ref="G32:J32"/>
    <mergeCell ref="B26:K26"/>
    <mergeCell ref="B22:F22"/>
    <mergeCell ref="B21:F21"/>
    <mergeCell ref="B23:F23"/>
    <mergeCell ref="B24:F24"/>
    <mergeCell ref="B29:K29"/>
    <mergeCell ref="B1:K1"/>
    <mergeCell ref="B6:F6"/>
    <mergeCell ref="B18:F18"/>
    <mergeCell ref="B19:F19"/>
    <mergeCell ref="B20:F20"/>
    <mergeCell ref="B8:F8"/>
    <mergeCell ref="B9:F9"/>
    <mergeCell ref="B10:F10"/>
    <mergeCell ref="B2:J2"/>
    <mergeCell ref="B7:F7"/>
    <mergeCell ref="B3:D3"/>
    <mergeCell ref="B4:J4"/>
    <mergeCell ref="B11:F11"/>
    <mergeCell ref="B15:F15"/>
    <mergeCell ref="B13:F13"/>
    <mergeCell ref="B14:F14"/>
  </mergeCells>
  <pageMargins left="0.7" right="0.7" top="0.75" bottom="0.75" header="0.3" footer="0.3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2"/>
  <sheetViews>
    <sheetView topLeftCell="A55" zoomScale="90" zoomScaleNormal="90" workbookViewId="0">
      <selection activeCell="J50" sqref="J50"/>
    </sheetView>
  </sheetViews>
  <sheetFormatPr defaultRowHeight="15" x14ac:dyDescent="0.25"/>
  <cols>
    <col min="1" max="1" width="1.140625" customWidth="1"/>
    <col min="2" max="2" width="7.42578125" bestFit="1" customWidth="1"/>
    <col min="3" max="3" width="8.42578125" bestFit="1" customWidth="1"/>
    <col min="4" max="4" width="5.42578125" bestFit="1" customWidth="1"/>
    <col min="5" max="5" width="5.42578125" customWidth="1"/>
    <col min="6" max="6" width="45.85546875" customWidth="1"/>
    <col min="7" max="9" width="25.28515625" customWidth="1"/>
    <col min="10" max="11" width="15.7109375" customWidth="1"/>
  </cols>
  <sheetData>
    <row r="1" spans="2:11" ht="18" customHeight="1" x14ac:dyDescent="0.25">
      <c r="B1" s="2"/>
      <c r="C1" s="2"/>
      <c r="D1" s="2"/>
      <c r="E1" s="11"/>
      <c r="F1" s="2"/>
      <c r="G1" s="2"/>
      <c r="H1" s="2"/>
      <c r="I1" s="2"/>
      <c r="J1" s="2"/>
    </row>
    <row r="2" spans="2:11" ht="15.75" customHeight="1" x14ac:dyDescent="0.25">
      <c r="B2" s="142" t="s">
        <v>7</v>
      </c>
      <c r="C2" s="142"/>
      <c r="D2" s="142"/>
      <c r="E2" s="142"/>
      <c r="F2" s="142"/>
      <c r="G2" s="142"/>
      <c r="H2" s="142"/>
      <c r="I2" s="142"/>
      <c r="J2" s="142"/>
      <c r="K2" s="142"/>
    </row>
    <row r="3" spans="2:11" ht="18" x14ac:dyDescent="0.25">
      <c r="B3" s="32"/>
      <c r="C3" s="32"/>
      <c r="D3" s="32"/>
      <c r="E3" s="32"/>
      <c r="F3" s="32"/>
      <c r="G3" s="32"/>
      <c r="H3" s="32"/>
      <c r="I3" s="33"/>
      <c r="J3" s="33"/>
      <c r="K3" s="31"/>
    </row>
    <row r="4" spans="2:11" ht="18" customHeight="1" x14ac:dyDescent="0.25">
      <c r="B4" s="142" t="s">
        <v>43</v>
      </c>
      <c r="C4" s="142"/>
      <c r="D4" s="142"/>
      <c r="E4" s="142"/>
      <c r="F4" s="142"/>
      <c r="G4" s="142"/>
      <c r="H4" s="142"/>
      <c r="I4" s="142"/>
      <c r="J4" s="142"/>
      <c r="K4" s="142"/>
    </row>
    <row r="5" spans="2:11" ht="18" x14ac:dyDescent="0.25">
      <c r="B5" s="32"/>
      <c r="C5" s="32"/>
      <c r="D5" s="32"/>
      <c r="E5" s="32"/>
      <c r="F5" s="32"/>
      <c r="G5" s="32"/>
      <c r="H5" s="32"/>
      <c r="I5" s="33"/>
      <c r="J5" s="33"/>
      <c r="K5" s="31"/>
    </row>
    <row r="6" spans="2:11" ht="15.75" customHeight="1" x14ac:dyDescent="0.25">
      <c r="B6" s="142" t="s">
        <v>11</v>
      </c>
      <c r="C6" s="142"/>
      <c r="D6" s="142"/>
      <c r="E6" s="142"/>
      <c r="F6" s="142"/>
      <c r="G6" s="142"/>
      <c r="H6" s="142"/>
      <c r="I6" s="142"/>
      <c r="J6" s="142"/>
      <c r="K6" s="142"/>
    </row>
    <row r="7" spans="2:11" ht="18" x14ac:dyDescent="0.25">
      <c r="B7" s="32"/>
      <c r="C7" s="32"/>
      <c r="D7" s="32"/>
      <c r="E7" s="32"/>
      <c r="F7" s="32"/>
      <c r="G7" s="32"/>
      <c r="H7" s="32"/>
      <c r="I7" s="33"/>
      <c r="J7" s="33"/>
      <c r="K7" s="31"/>
    </row>
    <row r="8" spans="2:11" ht="32.25" customHeight="1" x14ac:dyDescent="0.25">
      <c r="B8" s="167" t="s">
        <v>6</v>
      </c>
      <c r="C8" s="168"/>
      <c r="D8" s="168"/>
      <c r="E8" s="168"/>
      <c r="F8" s="169"/>
      <c r="G8" s="29" t="s">
        <v>105</v>
      </c>
      <c r="H8" s="29" t="s">
        <v>213</v>
      </c>
      <c r="I8" s="29" t="s">
        <v>214</v>
      </c>
      <c r="J8" s="29" t="s">
        <v>10</v>
      </c>
      <c r="K8" s="29" t="s">
        <v>31</v>
      </c>
    </row>
    <row r="9" spans="2:11" s="23" customFormat="1" ht="11.25" x14ac:dyDescent="0.2">
      <c r="B9" s="170">
        <v>1</v>
      </c>
      <c r="C9" s="171"/>
      <c r="D9" s="171"/>
      <c r="E9" s="171"/>
      <c r="F9" s="172"/>
      <c r="G9" s="30">
        <v>2</v>
      </c>
      <c r="H9" s="30">
        <v>3</v>
      </c>
      <c r="I9" s="30">
        <v>5</v>
      </c>
      <c r="J9" s="30" t="s">
        <v>12</v>
      </c>
      <c r="K9" s="30" t="s">
        <v>13</v>
      </c>
    </row>
    <row r="10" spans="2:11" s="46" customFormat="1" x14ac:dyDescent="0.25">
      <c r="B10" s="5"/>
      <c r="C10" s="5"/>
      <c r="D10" s="5"/>
      <c r="E10" s="5"/>
      <c r="F10" s="5" t="s">
        <v>32</v>
      </c>
      <c r="G10" s="111">
        <f t="shared" ref="G10:G26" si="0">I10</f>
        <v>601663.65</v>
      </c>
      <c r="H10" s="113">
        <f>H11</f>
        <v>732397</v>
      </c>
      <c r="I10" s="115">
        <v>601663.65</v>
      </c>
      <c r="J10" s="51">
        <f>I10/G10*100</f>
        <v>100</v>
      </c>
      <c r="K10" s="45"/>
    </row>
    <row r="11" spans="2:11" s="46" customFormat="1" ht="15.75" customHeight="1" x14ac:dyDescent="0.25">
      <c r="B11" s="5">
        <v>6</v>
      </c>
      <c r="C11" s="5"/>
      <c r="D11" s="5"/>
      <c r="E11" s="5"/>
      <c r="F11" s="5" t="s">
        <v>2</v>
      </c>
      <c r="G11" s="111">
        <f t="shared" si="0"/>
        <v>601663.65</v>
      </c>
      <c r="H11" s="113">
        <v>732397</v>
      </c>
      <c r="I11" s="115">
        <v>601663.65</v>
      </c>
      <c r="J11" s="51">
        <f>I11/G11*100</f>
        <v>100</v>
      </c>
      <c r="K11" s="45"/>
    </row>
    <row r="12" spans="2:11" s="46" customFormat="1" ht="25.5" x14ac:dyDescent="0.25">
      <c r="B12" s="5"/>
      <c r="C12" s="9">
        <v>63</v>
      </c>
      <c r="D12" s="9"/>
      <c r="E12" s="9"/>
      <c r="F12" s="9" t="s">
        <v>14</v>
      </c>
      <c r="G12" s="112">
        <f t="shared" si="0"/>
        <v>547261.52</v>
      </c>
      <c r="H12" s="114">
        <f>SUM(H13+H15)</f>
        <v>543064</v>
      </c>
      <c r="I12" s="116">
        <v>547261.52</v>
      </c>
      <c r="J12" s="51">
        <f>I12/G12*100</f>
        <v>100</v>
      </c>
      <c r="K12" s="45"/>
    </row>
    <row r="13" spans="2:11" s="46" customFormat="1" x14ac:dyDescent="0.25">
      <c r="B13" s="6"/>
      <c r="C13" s="6"/>
      <c r="D13" s="6">
        <v>636</v>
      </c>
      <c r="E13" s="6"/>
      <c r="F13" s="6" t="s">
        <v>58</v>
      </c>
      <c r="G13" s="112">
        <f t="shared" si="0"/>
        <v>547261.52</v>
      </c>
      <c r="H13" s="114">
        <v>537000</v>
      </c>
      <c r="I13" s="116">
        <v>547261.52</v>
      </c>
      <c r="J13" s="51">
        <f t="shared" ref="J13:J26" si="1">I13/G13*100</f>
        <v>100</v>
      </c>
      <c r="K13" s="45"/>
    </row>
    <row r="14" spans="2:11" s="46" customFormat="1" ht="38.25" x14ac:dyDescent="0.25">
      <c r="B14" s="6"/>
      <c r="C14" s="6"/>
      <c r="D14" s="6"/>
      <c r="E14" s="6">
        <v>6361</v>
      </c>
      <c r="F14" s="25" t="s">
        <v>100</v>
      </c>
      <c r="G14" s="112">
        <f t="shared" si="0"/>
        <v>547261.52</v>
      </c>
      <c r="H14" s="97"/>
      <c r="I14" s="116">
        <v>547261.52</v>
      </c>
      <c r="J14" s="51">
        <f t="shared" si="1"/>
        <v>100</v>
      </c>
      <c r="K14" s="45"/>
    </row>
    <row r="15" spans="2:11" s="46" customFormat="1" x14ac:dyDescent="0.25">
      <c r="B15" s="6"/>
      <c r="C15" s="6"/>
      <c r="D15" s="6"/>
      <c r="E15" s="6">
        <v>6381</v>
      </c>
      <c r="F15" s="25" t="s">
        <v>106</v>
      </c>
      <c r="G15" s="112">
        <f t="shared" si="0"/>
        <v>0</v>
      </c>
      <c r="H15" s="114">
        <v>6064</v>
      </c>
      <c r="I15" s="116">
        <v>0</v>
      </c>
      <c r="J15" s="51"/>
      <c r="K15" s="45"/>
    </row>
    <row r="16" spans="2:11" s="46" customFormat="1" x14ac:dyDescent="0.25">
      <c r="B16" s="6"/>
      <c r="C16" s="6">
        <v>64</v>
      </c>
      <c r="D16" s="6"/>
      <c r="E16" s="6"/>
      <c r="F16" s="6" t="s">
        <v>59</v>
      </c>
      <c r="G16" s="112">
        <f t="shared" si="0"/>
        <v>0.43</v>
      </c>
      <c r="H16" s="97"/>
      <c r="I16" s="117">
        <v>0.43</v>
      </c>
      <c r="J16" s="51">
        <f t="shared" si="1"/>
        <v>100</v>
      </c>
      <c r="K16" s="45"/>
    </row>
    <row r="17" spans="2:11" s="46" customFormat="1" x14ac:dyDescent="0.25">
      <c r="B17" s="6"/>
      <c r="C17" s="6"/>
      <c r="D17" s="6">
        <v>641</v>
      </c>
      <c r="E17" s="6"/>
      <c r="F17" s="6" t="s">
        <v>60</v>
      </c>
      <c r="G17" s="112">
        <f t="shared" si="0"/>
        <v>0.43</v>
      </c>
      <c r="H17" s="96"/>
      <c r="I17" s="117">
        <v>0.43</v>
      </c>
      <c r="J17" s="51">
        <f t="shared" si="1"/>
        <v>100</v>
      </c>
      <c r="K17" s="45"/>
    </row>
    <row r="18" spans="2:11" s="46" customFormat="1" x14ac:dyDescent="0.25">
      <c r="B18" s="6"/>
      <c r="C18" s="6"/>
      <c r="D18" s="6"/>
      <c r="E18" s="6">
        <v>6413</v>
      </c>
      <c r="F18" s="6" t="s">
        <v>107</v>
      </c>
      <c r="G18" s="112">
        <f t="shared" si="0"/>
        <v>0.43</v>
      </c>
      <c r="H18" s="97"/>
      <c r="I18" s="117">
        <v>0.43</v>
      </c>
      <c r="J18" s="51">
        <f t="shared" si="1"/>
        <v>100</v>
      </c>
      <c r="K18" s="45"/>
    </row>
    <row r="19" spans="2:11" s="46" customFormat="1" x14ac:dyDescent="0.25">
      <c r="B19" s="6"/>
      <c r="C19" s="6"/>
      <c r="D19" s="6"/>
      <c r="E19" s="6">
        <v>6419</v>
      </c>
      <c r="F19" s="6" t="s">
        <v>99</v>
      </c>
      <c r="G19" s="112"/>
      <c r="H19" s="97"/>
      <c r="I19" s="99"/>
      <c r="J19" s="51"/>
      <c r="K19" s="45"/>
    </row>
    <row r="20" spans="2:11" s="46" customFormat="1" ht="25.5" x14ac:dyDescent="0.25">
      <c r="B20" s="6"/>
      <c r="C20" s="6">
        <v>65</v>
      </c>
      <c r="D20" s="6"/>
      <c r="E20" s="6"/>
      <c r="F20" s="9" t="s">
        <v>61</v>
      </c>
      <c r="G20" s="112">
        <f t="shared" si="0"/>
        <v>34408.699999999997</v>
      </c>
      <c r="H20" s="114">
        <v>73620</v>
      </c>
      <c r="I20" s="116">
        <v>34408.699999999997</v>
      </c>
      <c r="J20" s="51">
        <f t="shared" si="1"/>
        <v>100</v>
      </c>
      <c r="K20" s="45"/>
    </row>
    <row r="21" spans="2:11" s="46" customFormat="1" x14ac:dyDescent="0.25">
      <c r="B21" s="6"/>
      <c r="C21" s="19"/>
      <c r="D21" s="6">
        <v>652</v>
      </c>
      <c r="E21" s="6"/>
      <c r="F21" s="9" t="s">
        <v>62</v>
      </c>
      <c r="G21" s="112">
        <f t="shared" si="0"/>
        <v>34408.699999999997</v>
      </c>
      <c r="H21" s="114">
        <v>73620</v>
      </c>
      <c r="I21" s="116">
        <v>34408.699999999997</v>
      </c>
      <c r="J21" s="51">
        <f t="shared" si="1"/>
        <v>100</v>
      </c>
      <c r="K21" s="45"/>
    </row>
    <row r="22" spans="2:11" s="46" customFormat="1" x14ac:dyDescent="0.25">
      <c r="B22" s="6"/>
      <c r="C22" s="19"/>
      <c r="D22" s="6"/>
      <c r="E22" s="6">
        <v>6526</v>
      </c>
      <c r="F22" s="9" t="s">
        <v>98</v>
      </c>
      <c r="G22" s="112">
        <f t="shared" si="0"/>
        <v>34408.699999999997</v>
      </c>
      <c r="H22" s="97"/>
      <c r="I22" s="116">
        <v>34408.699999999997</v>
      </c>
      <c r="J22" s="51">
        <f t="shared" si="1"/>
        <v>100</v>
      </c>
      <c r="K22" s="45"/>
    </row>
    <row r="23" spans="2:11" s="46" customFormat="1" ht="25.5" x14ac:dyDescent="0.25">
      <c r="B23" s="6"/>
      <c r="C23" s="19"/>
      <c r="D23" s="6">
        <v>661</v>
      </c>
      <c r="E23" s="6"/>
      <c r="F23" s="9" t="s">
        <v>110</v>
      </c>
      <c r="G23" s="112"/>
      <c r="H23" s="114">
        <v>6119</v>
      </c>
      <c r="I23" s="98"/>
      <c r="J23" s="51"/>
      <c r="K23" s="45"/>
    </row>
    <row r="24" spans="2:11" s="46" customFormat="1" ht="25.5" x14ac:dyDescent="0.25">
      <c r="B24" s="6"/>
      <c r="C24" s="19">
        <v>67</v>
      </c>
      <c r="D24" s="6"/>
      <c r="E24" s="6"/>
      <c r="F24" s="9" t="s">
        <v>63</v>
      </c>
      <c r="G24" s="112">
        <f t="shared" si="0"/>
        <v>19993</v>
      </c>
      <c r="H24" s="114">
        <v>19993</v>
      </c>
      <c r="I24" s="116">
        <v>19993</v>
      </c>
      <c r="J24" s="51">
        <f t="shared" si="1"/>
        <v>100</v>
      </c>
      <c r="K24" s="45"/>
    </row>
    <row r="25" spans="2:11" s="46" customFormat="1" ht="25.5" x14ac:dyDescent="0.25">
      <c r="B25" s="6"/>
      <c r="C25" s="6"/>
      <c r="D25" s="6">
        <v>671</v>
      </c>
      <c r="E25" s="6"/>
      <c r="F25" s="9" t="s">
        <v>64</v>
      </c>
      <c r="G25" s="112">
        <f t="shared" si="0"/>
        <v>19993</v>
      </c>
      <c r="H25" s="114">
        <v>19993</v>
      </c>
      <c r="I25" s="116">
        <v>19993</v>
      </c>
      <c r="J25" s="51">
        <f t="shared" si="1"/>
        <v>100</v>
      </c>
      <c r="K25" s="45"/>
    </row>
    <row r="26" spans="2:11" s="46" customFormat="1" ht="25.5" x14ac:dyDescent="0.25">
      <c r="B26" s="6"/>
      <c r="C26" s="6"/>
      <c r="D26" s="6"/>
      <c r="E26" s="6">
        <v>6711</v>
      </c>
      <c r="F26" s="9" t="s">
        <v>96</v>
      </c>
      <c r="G26" s="112">
        <f t="shared" si="0"/>
        <v>19993</v>
      </c>
      <c r="H26" s="97"/>
      <c r="I26" s="116">
        <v>19993</v>
      </c>
      <c r="J26" s="51">
        <f t="shared" si="1"/>
        <v>100</v>
      </c>
      <c r="K26" s="45"/>
    </row>
    <row r="27" spans="2:11" s="46" customFormat="1" ht="25.5" x14ac:dyDescent="0.25">
      <c r="B27" s="6"/>
      <c r="C27" s="6"/>
      <c r="D27" s="6"/>
      <c r="E27" s="6">
        <v>6712</v>
      </c>
      <c r="F27" s="9" t="s">
        <v>97</v>
      </c>
      <c r="G27" s="96"/>
      <c r="H27" s="97"/>
      <c r="I27" s="99"/>
      <c r="J27" s="51"/>
      <c r="K27" s="45"/>
    </row>
    <row r="28" spans="2:11" s="46" customFormat="1" x14ac:dyDescent="0.25">
      <c r="B28" s="19">
        <v>9</v>
      </c>
      <c r="C28" s="68"/>
      <c r="D28" s="68"/>
      <c r="E28" s="68"/>
      <c r="F28" s="72" t="s">
        <v>231</v>
      </c>
      <c r="G28" s="96"/>
      <c r="H28" s="113">
        <v>89601</v>
      </c>
      <c r="I28" s="115">
        <v>89601</v>
      </c>
      <c r="J28" s="51"/>
      <c r="K28" s="45"/>
    </row>
    <row r="29" spans="2:11" s="46" customFormat="1" x14ac:dyDescent="0.25">
      <c r="B29" s="6"/>
      <c r="C29" s="6"/>
      <c r="D29" s="6"/>
      <c r="E29" s="6">
        <v>9221</v>
      </c>
      <c r="F29" s="9" t="s">
        <v>140</v>
      </c>
      <c r="G29" s="96"/>
      <c r="H29" s="114">
        <v>89601</v>
      </c>
      <c r="I29" s="116">
        <v>89601</v>
      </c>
      <c r="J29" s="51"/>
      <c r="K29" s="45"/>
    </row>
    <row r="30" spans="2:11" s="46" customFormat="1" x14ac:dyDescent="0.25">
      <c r="B30" s="43"/>
      <c r="C30" s="43"/>
      <c r="D30" s="43"/>
      <c r="E30" s="43"/>
      <c r="F30" s="44"/>
      <c r="G30" s="100"/>
      <c r="H30" s="100"/>
      <c r="I30" s="101"/>
      <c r="J30" s="47"/>
      <c r="K30" s="47"/>
    </row>
    <row r="31" spans="2:11" s="46" customFormat="1" x14ac:dyDescent="0.25">
      <c r="B31" s="43"/>
      <c r="C31" s="43"/>
      <c r="D31" s="43"/>
      <c r="E31" s="43"/>
      <c r="F31" s="44"/>
      <c r="G31" s="100"/>
      <c r="H31" s="100"/>
      <c r="I31" s="101"/>
      <c r="J31" s="47"/>
      <c r="K31" s="47"/>
    </row>
    <row r="32" spans="2:11" s="46" customFormat="1" ht="15.75" customHeight="1" x14ac:dyDescent="0.25">
      <c r="B32" s="48"/>
      <c r="C32" s="48"/>
      <c r="D32" s="48"/>
      <c r="E32" s="48"/>
      <c r="F32" s="48"/>
      <c r="G32" s="102"/>
      <c r="H32" s="102"/>
      <c r="I32" s="102"/>
      <c r="J32" s="48"/>
      <c r="K32" s="48"/>
    </row>
    <row r="33" spans="2:11" s="46" customFormat="1" ht="33" customHeight="1" x14ac:dyDescent="0.25">
      <c r="B33" s="167" t="s">
        <v>6</v>
      </c>
      <c r="C33" s="168"/>
      <c r="D33" s="168"/>
      <c r="E33" s="168"/>
      <c r="F33" s="169"/>
      <c r="G33" s="104" t="s">
        <v>109</v>
      </c>
      <c r="H33" s="104" t="s">
        <v>213</v>
      </c>
      <c r="I33" s="104" t="s">
        <v>214</v>
      </c>
      <c r="J33" s="29" t="s">
        <v>10</v>
      </c>
      <c r="K33" s="29" t="s">
        <v>31</v>
      </c>
    </row>
    <row r="34" spans="2:11" s="23" customFormat="1" ht="11.25" x14ac:dyDescent="0.2">
      <c r="B34" s="170">
        <v>1</v>
      </c>
      <c r="C34" s="171"/>
      <c r="D34" s="171"/>
      <c r="E34" s="171"/>
      <c r="F34" s="172"/>
      <c r="G34" s="105">
        <v>2</v>
      </c>
      <c r="H34" s="105">
        <v>3</v>
      </c>
      <c r="I34" s="105">
        <v>5</v>
      </c>
      <c r="J34" s="30" t="s">
        <v>12</v>
      </c>
      <c r="K34" s="30" t="s">
        <v>13</v>
      </c>
    </row>
    <row r="35" spans="2:11" s="46" customFormat="1" x14ac:dyDescent="0.25">
      <c r="B35" s="5"/>
      <c r="C35" s="5"/>
      <c r="D35" s="5"/>
      <c r="E35" s="5"/>
      <c r="F35" s="5" t="s">
        <v>25</v>
      </c>
      <c r="G35" s="115"/>
      <c r="H35" s="111"/>
      <c r="I35" s="115"/>
      <c r="J35" s="49"/>
      <c r="K35" s="45"/>
    </row>
    <row r="36" spans="2:11" s="46" customFormat="1" x14ac:dyDescent="0.25">
      <c r="B36" s="5">
        <v>3</v>
      </c>
      <c r="C36" s="5"/>
      <c r="D36" s="5"/>
      <c r="E36" s="5"/>
      <c r="F36" s="5" t="s">
        <v>3</v>
      </c>
      <c r="G36" s="115">
        <v>445235.66</v>
      </c>
      <c r="H36" s="111">
        <f>SAŽETAK!$H$12</f>
        <v>732397</v>
      </c>
      <c r="I36" s="115">
        <v>636821.27</v>
      </c>
      <c r="J36" s="49">
        <f>I36/G36*100</f>
        <v>143.03015845586134</v>
      </c>
      <c r="K36" s="45"/>
    </row>
    <row r="37" spans="2:11" s="46" customFormat="1" x14ac:dyDescent="0.25">
      <c r="B37" s="5"/>
      <c r="C37" s="9">
        <v>31</v>
      </c>
      <c r="D37" s="9"/>
      <c r="E37" s="9"/>
      <c r="F37" s="9" t="s">
        <v>4</v>
      </c>
      <c r="G37" s="112">
        <v>374990.62</v>
      </c>
      <c r="H37" s="114">
        <f>H38+H41+H40</f>
        <v>494100</v>
      </c>
      <c r="I37" s="116">
        <v>505064.11</v>
      </c>
      <c r="J37" s="49">
        <f t="shared" ref="J37:J48" si="2">I37/G37*100</f>
        <v>134.68713164078611</v>
      </c>
      <c r="K37" s="45"/>
    </row>
    <row r="38" spans="2:11" s="46" customFormat="1" x14ac:dyDescent="0.25">
      <c r="B38" s="6"/>
      <c r="C38" s="6"/>
      <c r="D38" s="6">
        <v>311</v>
      </c>
      <c r="E38" s="6"/>
      <c r="F38" s="6" t="s">
        <v>16</v>
      </c>
      <c r="G38" s="112">
        <v>306996.34000000003</v>
      </c>
      <c r="H38" s="114">
        <v>407000</v>
      </c>
      <c r="I38" s="116">
        <v>405361.71</v>
      </c>
      <c r="J38" s="49">
        <f t="shared" si="2"/>
        <v>132.04121912332894</v>
      </c>
      <c r="K38" s="45"/>
    </row>
    <row r="39" spans="2:11" s="46" customFormat="1" x14ac:dyDescent="0.25">
      <c r="B39" s="6"/>
      <c r="C39" s="6"/>
      <c r="D39" s="6"/>
      <c r="E39" s="6">
        <v>3111</v>
      </c>
      <c r="F39" s="6" t="s">
        <v>76</v>
      </c>
      <c r="G39" s="112">
        <v>306996.34000000003</v>
      </c>
      <c r="H39" s="97"/>
      <c r="I39" s="116">
        <v>405361.71</v>
      </c>
      <c r="J39" s="49">
        <f>I39/G39*100</f>
        <v>132.04121912332894</v>
      </c>
      <c r="K39" s="45"/>
    </row>
    <row r="40" spans="2:11" s="46" customFormat="1" x14ac:dyDescent="0.25">
      <c r="B40" s="6"/>
      <c r="C40" s="6"/>
      <c r="D40" s="6">
        <v>312</v>
      </c>
      <c r="E40" s="6"/>
      <c r="F40" s="6" t="s">
        <v>65</v>
      </c>
      <c r="G40" s="112">
        <v>17129.53</v>
      </c>
      <c r="H40" s="114">
        <v>19800</v>
      </c>
      <c r="I40" s="116">
        <v>32620.28</v>
      </c>
      <c r="J40" s="49">
        <f t="shared" si="2"/>
        <v>190.43301246444005</v>
      </c>
      <c r="K40" s="45"/>
    </row>
    <row r="41" spans="2:11" s="46" customFormat="1" x14ac:dyDescent="0.25">
      <c r="B41" s="6"/>
      <c r="C41" s="6"/>
      <c r="D41" s="6">
        <v>313</v>
      </c>
      <c r="E41" s="6"/>
      <c r="F41" s="6" t="s">
        <v>66</v>
      </c>
      <c r="G41" s="112">
        <v>50864.75</v>
      </c>
      <c r="H41" s="114">
        <v>67300</v>
      </c>
      <c r="I41" s="116">
        <v>67082.12</v>
      </c>
      <c r="J41" s="49">
        <f t="shared" si="2"/>
        <v>131.88331801493175</v>
      </c>
      <c r="K41" s="45"/>
    </row>
    <row r="42" spans="2:11" s="46" customFormat="1" x14ac:dyDescent="0.25">
      <c r="B42" s="6"/>
      <c r="C42" s="6"/>
      <c r="D42" s="6"/>
      <c r="E42" s="6">
        <v>3132</v>
      </c>
      <c r="F42" s="6" t="s">
        <v>77</v>
      </c>
      <c r="G42" s="112">
        <v>50864.75</v>
      </c>
      <c r="H42" s="97"/>
      <c r="I42" s="116">
        <v>67082.12</v>
      </c>
      <c r="J42" s="49">
        <f t="shared" si="2"/>
        <v>131.88331801493175</v>
      </c>
      <c r="K42" s="45"/>
    </row>
    <row r="43" spans="2:11" s="46" customFormat="1" x14ac:dyDescent="0.25">
      <c r="B43" s="6"/>
      <c r="C43" s="6">
        <v>32</v>
      </c>
      <c r="D43" s="6"/>
      <c r="E43" s="6"/>
      <c r="F43" s="6" t="s">
        <v>8</v>
      </c>
      <c r="G43" s="112">
        <v>69173.149999999994</v>
      </c>
      <c r="H43" s="114">
        <f>H44+H55+H48+H65</f>
        <v>184978</v>
      </c>
      <c r="I43" s="116">
        <v>104224.42</v>
      </c>
      <c r="J43" s="49">
        <f t="shared" si="2"/>
        <v>150.6717852230237</v>
      </c>
      <c r="K43" s="45"/>
    </row>
    <row r="44" spans="2:11" s="46" customFormat="1" x14ac:dyDescent="0.25">
      <c r="B44" s="6"/>
      <c r="C44" s="6"/>
      <c r="D44" s="6">
        <v>321</v>
      </c>
      <c r="E44" s="6"/>
      <c r="F44" s="6" t="s">
        <v>17</v>
      </c>
      <c r="G44" s="112">
        <v>25467.62</v>
      </c>
      <c r="H44" s="114">
        <v>29864</v>
      </c>
      <c r="I44" s="116">
        <v>30166.81</v>
      </c>
      <c r="J44" s="49">
        <f t="shared" si="2"/>
        <v>118.45162602551791</v>
      </c>
      <c r="K44" s="45"/>
    </row>
    <row r="45" spans="2:11" s="46" customFormat="1" x14ac:dyDescent="0.25">
      <c r="B45" s="6"/>
      <c r="C45" s="6"/>
      <c r="D45" s="6"/>
      <c r="E45" s="6">
        <v>3211</v>
      </c>
      <c r="F45" s="6" t="s">
        <v>78</v>
      </c>
      <c r="G45" s="112">
        <v>830.09</v>
      </c>
      <c r="H45" s="97"/>
      <c r="I45" s="116">
        <v>11749.43</v>
      </c>
      <c r="J45" s="49">
        <f t="shared" si="2"/>
        <v>1415.4404944042212</v>
      </c>
      <c r="K45" s="45"/>
    </row>
    <row r="46" spans="2:11" s="46" customFormat="1" x14ac:dyDescent="0.25">
      <c r="B46" s="6"/>
      <c r="C46" s="6"/>
      <c r="D46" s="6"/>
      <c r="E46" s="6">
        <v>3212</v>
      </c>
      <c r="F46" s="6" t="s">
        <v>79</v>
      </c>
      <c r="G46" s="112">
        <v>15297.53</v>
      </c>
      <c r="H46" s="97"/>
      <c r="I46" s="116">
        <v>16572.38</v>
      </c>
      <c r="J46" s="49">
        <f t="shared" si="2"/>
        <v>108.33369831600265</v>
      </c>
      <c r="K46" s="45"/>
    </row>
    <row r="47" spans="2:11" s="46" customFormat="1" x14ac:dyDescent="0.25">
      <c r="B47" s="6"/>
      <c r="C47" s="6"/>
      <c r="D47" s="6"/>
      <c r="E47" s="6">
        <v>3213</v>
      </c>
      <c r="F47" s="6" t="s">
        <v>80</v>
      </c>
      <c r="G47" s="112">
        <v>340</v>
      </c>
      <c r="H47" s="97"/>
      <c r="I47" s="118">
        <v>1845</v>
      </c>
      <c r="J47" s="49">
        <f t="shared" si="2"/>
        <v>542.64705882352939</v>
      </c>
      <c r="K47" s="45"/>
    </row>
    <row r="48" spans="2:11" s="46" customFormat="1" x14ac:dyDescent="0.25">
      <c r="B48" s="6"/>
      <c r="C48" s="19"/>
      <c r="D48" s="6">
        <v>322</v>
      </c>
      <c r="E48" s="6"/>
      <c r="F48" s="25" t="s">
        <v>67</v>
      </c>
      <c r="G48" s="112">
        <v>7540.97</v>
      </c>
      <c r="H48" s="112">
        <v>9700</v>
      </c>
      <c r="I48" s="116">
        <v>10892.1</v>
      </c>
      <c r="J48" s="49">
        <f t="shared" si="2"/>
        <v>144.43897800946033</v>
      </c>
      <c r="K48" s="45"/>
    </row>
    <row r="49" spans="2:11" s="46" customFormat="1" x14ac:dyDescent="0.25">
      <c r="B49" s="6"/>
      <c r="C49" s="19"/>
      <c r="D49" s="6"/>
      <c r="E49" s="6">
        <v>3221</v>
      </c>
      <c r="F49" s="25" t="s">
        <v>81</v>
      </c>
      <c r="G49" s="112">
        <v>4814.8100000000004</v>
      </c>
      <c r="H49" s="97"/>
      <c r="I49" s="116">
        <v>6865.37</v>
      </c>
      <c r="J49" s="49">
        <f>I49/G49*100</f>
        <v>142.58859643475026</v>
      </c>
      <c r="K49" s="45"/>
    </row>
    <row r="50" spans="2:11" s="46" customFormat="1" ht="13.5" customHeight="1" x14ac:dyDescent="0.25">
      <c r="B50" s="68"/>
      <c r="C50" s="19"/>
      <c r="D50" s="68"/>
      <c r="E50" s="68">
        <v>3222</v>
      </c>
      <c r="F50" s="78" t="s">
        <v>219</v>
      </c>
      <c r="G50" s="112"/>
      <c r="H50" s="97"/>
      <c r="I50" s="116">
        <v>68</v>
      </c>
      <c r="J50" s="49"/>
      <c r="K50" s="45"/>
    </row>
    <row r="51" spans="2:11" s="46" customFormat="1" x14ac:dyDescent="0.25">
      <c r="B51" s="6"/>
      <c r="C51" s="19"/>
      <c r="D51" s="6"/>
      <c r="E51" s="6">
        <v>3223</v>
      </c>
      <c r="F51" s="25" t="s">
        <v>82</v>
      </c>
      <c r="G51" s="112">
        <v>2515.21</v>
      </c>
      <c r="H51" s="97"/>
      <c r="I51" s="116">
        <v>2846.52</v>
      </c>
      <c r="J51" s="49">
        <f t="shared" ref="J51:J75" si="3">I51/G51*100</f>
        <v>113.17225997034043</v>
      </c>
      <c r="K51" s="45"/>
    </row>
    <row r="52" spans="2:11" s="46" customFormat="1" ht="18" customHeight="1" x14ac:dyDescent="0.25">
      <c r="B52" s="6"/>
      <c r="C52" s="19"/>
      <c r="D52" s="6"/>
      <c r="E52" s="6">
        <v>3224</v>
      </c>
      <c r="F52" s="78" t="s">
        <v>83</v>
      </c>
      <c r="G52" s="112">
        <v>210.95</v>
      </c>
      <c r="H52" s="97"/>
      <c r="I52" s="117">
        <v>168.3</v>
      </c>
      <c r="J52" s="49">
        <f t="shared" si="3"/>
        <v>79.781938848068265</v>
      </c>
      <c r="K52" s="45"/>
    </row>
    <row r="53" spans="2:11" s="46" customFormat="1" ht="18" customHeight="1" x14ac:dyDescent="0.25">
      <c r="B53" s="68"/>
      <c r="C53" s="19"/>
      <c r="D53" s="68"/>
      <c r="E53" s="68">
        <v>3225</v>
      </c>
      <c r="F53" s="78" t="s">
        <v>220</v>
      </c>
      <c r="G53" s="112"/>
      <c r="H53" s="97"/>
      <c r="I53" s="117">
        <v>847.56</v>
      </c>
      <c r="J53" s="49"/>
      <c r="K53" s="45"/>
    </row>
    <row r="54" spans="2:11" s="46" customFormat="1" ht="18" customHeight="1" x14ac:dyDescent="0.25">
      <c r="B54" s="68"/>
      <c r="C54" s="19"/>
      <c r="D54" s="68"/>
      <c r="E54" s="68">
        <v>3227</v>
      </c>
      <c r="F54" s="78" t="s">
        <v>221</v>
      </c>
      <c r="G54" s="112"/>
      <c r="H54" s="97"/>
      <c r="I54" s="117">
        <v>96.35</v>
      </c>
      <c r="J54" s="49"/>
      <c r="K54" s="45"/>
    </row>
    <row r="55" spans="2:11" s="46" customFormat="1" x14ac:dyDescent="0.25">
      <c r="B55" s="6"/>
      <c r="C55" s="19"/>
      <c r="D55" s="6">
        <v>323</v>
      </c>
      <c r="E55" s="6"/>
      <c r="F55" s="6" t="s">
        <v>68</v>
      </c>
      <c r="G55" s="112">
        <v>32008.560000000001</v>
      </c>
      <c r="H55" s="114">
        <v>138824</v>
      </c>
      <c r="I55" s="116">
        <v>56288.52</v>
      </c>
      <c r="J55" s="49">
        <f t="shared" si="3"/>
        <v>175.85458389880705</v>
      </c>
      <c r="K55" s="45"/>
    </row>
    <row r="56" spans="2:11" s="46" customFormat="1" x14ac:dyDescent="0.25">
      <c r="B56" s="6"/>
      <c r="C56" s="19"/>
      <c r="D56" s="6"/>
      <c r="E56" s="6">
        <v>3231</v>
      </c>
      <c r="F56" s="6" t="s">
        <v>84</v>
      </c>
      <c r="G56" s="112">
        <v>790.75</v>
      </c>
      <c r="H56" s="97"/>
      <c r="I56" s="117">
        <v>1015.62</v>
      </c>
      <c r="J56" s="49">
        <f t="shared" si="3"/>
        <v>128.43755927916536</v>
      </c>
      <c r="K56" s="45"/>
    </row>
    <row r="57" spans="2:11" s="46" customFormat="1" x14ac:dyDescent="0.25">
      <c r="B57" s="6"/>
      <c r="C57" s="19"/>
      <c r="D57" s="6"/>
      <c r="E57" s="6">
        <v>3232</v>
      </c>
      <c r="F57" s="6" t="s">
        <v>85</v>
      </c>
      <c r="G57" s="112">
        <v>1838.75</v>
      </c>
      <c r="H57" s="97"/>
      <c r="I57" s="116">
        <v>1718.93</v>
      </c>
      <c r="J57" s="49">
        <f t="shared" si="3"/>
        <v>93.483616587355542</v>
      </c>
      <c r="K57" s="45"/>
    </row>
    <row r="58" spans="2:11" s="46" customFormat="1" x14ac:dyDescent="0.25">
      <c r="B58" s="6"/>
      <c r="C58" s="19"/>
      <c r="D58" s="6"/>
      <c r="E58" s="6">
        <v>3233</v>
      </c>
      <c r="F58" s="6" t="s">
        <v>86</v>
      </c>
      <c r="G58" s="112">
        <v>601.62</v>
      </c>
      <c r="H58" s="97"/>
      <c r="I58" s="117">
        <v>254.88</v>
      </c>
      <c r="J58" s="49">
        <f t="shared" si="3"/>
        <v>42.365612845317642</v>
      </c>
      <c r="K58" s="45"/>
    </row>
    <row r="59" spans="2:11" s="46" customFormat="1" x14ac:dyDescent="0.25">
      <c r="B59" s="6"/>
      <c r="C59" s="19"/>
      <c r="D59" s="6"/>
      <c r="E59" s="6">
        <v>3234</v>
      </c>
      <c r="F59" s="6" t="s">
        <v>87</v>
      </c>
      <c r="G59" s="112">
        <v>250.21</v>
      </c>
      <c r="H59" s="97"/>
      <c r="I59" s="117">
        <v>180.41</v>
      </c>
      <c r="J59" s="49">
        <f t="shared" si="3"/>
        <v>72.103433116182401</v>
      </c>
      <c r="K59" s="45"/>
    </row>
    <row r="60" spans="2:11" s="46" customFormat="1" x14ac:dyDescent="0.25">
      <c r="B60" s="6"/>
      <c r="C60" s="19"/>
      <c r="D60" s="6"/>
      <c r="E60" s="6">
        <v>3235</v>
      </c>
      <c r="F60" s="6" t="s">
        <v>88</v>
      </c>
      <c r="G60" s="112">
        <v>3185.4</v>
      </c>
      <c r="H60" s="97"/>
      <c r="I60" s="116">
        <v>3185.4</v>
      </c>
      <c r="J60" s="49">
        <f t="shared" si="3"/>
        <v>100</v>
      </c>
      <c r="K60" s="45"/>
    </row>
    <row r="61" spans="2:11" s="46" customFormat="1" x14ac:dyDescent="0.25">
      <c r="B61" s="6"/>
      <c r="C61" s="19"/>
      <c r="D61" s="6"/>
      <c r="E61" s="6">
        <v>3236</v>
      </c>
      <c r="F61" s="6" t="s">
        <v>89</v>
      </c>
      <c r="G61" s="112">
        <v>955.62</v>
      </c>
      <c r="H61" s="97"/>
      <c r="I61" s="116">
        <v>1114.8900000000001</v>
      </c>
      <c r="J61" s="49">
        <f t="shared" si="3"/>
        <v>116.66666666666667</v>
      </c>
      <c r="K61" s="45"/>
    </row>
    <row r="62" spans="2:11" s="46" customFormat="1" x14ac:dyDescent="0.25">
      <c r="B62" s="6"/>
      <c r="C62" s="19"/>
      <c r="D62" s="6"/>
      <c r="E62" s="6">
        <v>3237</v>
      </c>
      <c r="F62" s="6" t="s">
        <v>90</v>
      </c>
      <c r="G62" s="112">
        <v>19013.419999999998</v>
      </c>
      <c r="H62" s="97"/>
      <c r="I62" s="116">
        <v>40862.870000000003</v>
      </c>
      <c r="J62" s="49">
        <f t="shared" si="3"/>
        <v>214.91593832145929</v>
      </c>
      <c r="K62" s="45"/>
    </row>
    <row r="63" spans="2:11" s="46" customFormat="1" x14ac:dyDescent="0.25">
      <c r="B63" s="6"/>
      <c r="C63" s="19"/>
      <c r="D63" s="6"/>
      <c r="E63" s="6">
        <v>3238</v>
      </c>
      <c r="F63" s="6" t="s">
        <v>91</v>
      </c>
      <c r="G63" s="112">
        <v>5110.29</v>
      </c>
      <c r="H63" s="97"/>
      <c r="I63" s="116">
        <v>7098.52</v>
      </c>
      <c r="J63" s="49">
        <f t="shared" si="3"/>
        <v>138.90640257206539</v>
      </c>
      <c r="K63" s="45"/>
    </row>
    <row r="64" spans="2:11" s="46" customFormat="1" x14ac:dyDescent="0.25">
      <c r="B64" s="6"/>
      <c r="C64" s="19"/>
      <c r="D64" s="6"/>
      <c r="E64" s="6">
        <v>3239</v>
      </c>
      <c r="F64" s="6" t="s">
        <v>108</v>
      </c>
      <c r="G64" s="112">
        <v>262.5</v>
      </c>
      <c r="H64" s="97"/>
      <c r="I64" s="116">
        <v>857</v>
      </c>
      <c r="J64" s="49">
        <f t="shared" si="3"/>
        <v>326.47619047619048</v>
      </c>
      <c r="K64" s="45"/>
    </row>
    <row r="65" spans="2:11" s="46" customFormat="1" x14ac:dyDescent="0.25">
      <c r="B65" s="6"/>
      <c r="C65" s="6"/>
      <c r="D65" s="6">
        <v>329</v>
      </c>
      <c r="E65" s="6"/>
      <c r="F65" s="6" t="s">
        <v>69</v>
      </c>
      <c r="G65" s="112">
        <v>4156</v>
      </c>
      <c r="H65" s="114">
        <v>6590</v>
      </c>
      <c r="I65" s="116">
        <v>6876.99</v>
      </c>
      <c r="J65" s="49">
        <f t="shared" si="3"/>
        <v>165.4713666987488</v>
      </c>
      <c r="K65" s="45"/>
    </row>
    <row r="66" spans="2:11" s="46" customFormat="1" x14ac:dyDescent="0.25">
      <c r="B66" s="6"/>
      <c r="C66" s="6"/>
      <c r="D66" s="6"/>
      <c r="E66" s="6">
        <v>3293</v>
      </c>
      <c r="F66" s="6" t="s">
        <v>92</v>
      </c>
      <c r="G66" s="112">
        <v>232.38</v>
      </c>
      <c r="H66" s="97"/>
      <c r="I66" s="116">
        <v>1219.8</v>
      </c>
      <c r="J66" s="49">
        <f t="shared" si="3"/>
        <v>524.91608572166285</v>
      </c>
      <c r="K66" s="45"/>
    </row>
    <row r="67" spans="2:11" s="46" customFormat="1" x14ac:dyDescent="0.25">
      <c r="B67" s="6"/>
      <c r="C67" s="6"/>
      <c r="D67" s="6"/>
      <c r="E67" s="6">
        <v>3294</v>
      </c>
      <c r="F67" s="6" t="s">
        <v>93</v>
      </c>
      <c r="G67" s="112">
        <v>1483.09</v>
      </c>
      <c r="H67" s="97"/>
      <c r="I67" s="116">
        <v>1460</v>
      </c>
      <c r="J67" s="49">
        <f t="shared" si="3"/>
        <v>98.443115387468055</v>
      </c>
      <c r="K67" s="45"/>
    </row>
    <row r="68" spans="2:11" s="46" customFormat="1" x14ac:dyDescent="0.25">
      <c r="B68" s="6"/>
      <c r="C68" s="6"/>
      <c r="D68" s="6"/>
      <c r="E68" s="6">
        <v>3295</v>
      </c>
      <c r="F68" s="6" t="s">
        <v>94</v>
      </c>
      <c r="G68" s="112">
        <v>1470.04</v>
      </c>
      <c r="H68" s="97"/>
      <c r="I68" s="116">
        <v>3044.69</v>
      </c>
      <c r="J68" s="49">
        <f t="shared" si="3"/>
        <v>207.11613289434302</v>
      </c>
      <c r="K68" s="45"/>
    </row>
    <row r="69" spans="2:11" s="46" customFormat="1" x14ac:dyDescent="0.25">
      <c r="B69" s="6"/>
      <c r="C69" s="6"/>
      <c r="D69" s="6"/>
      <c r="E69" s="6">
        <v>3299</v>
      </c>
      <c r="F69" s="6" t="s">
        <v>69</v>
      </c>
      <c r="G69" s="112">
        <v>970.49</v>
      </c>
      <c r="H69" s="97"/>
      <c r="I69" s="116">
        <v>1152.5</v>
      </c>
      <c r="J69" s="49">
        <f t="shared" si="3"/>
        <v>118.75444363156755</v>
      </c>
      <c r="K69" s="45"/>
    </row>
    <row r="70" spans="2:11" s="46" customFormat="1" x14ac:dyDescent="0.25">
      <c r="B70" s="6"/>
      <c r="C70" s="6">
        <v>34</v>
      </c>
      <c r="D70" s="6"/>
      <c r="E70" s="6"/>
      <c r="F70" s="6" t="s">
        <v>70</v>
      </c>
      <c r="G70" s="112">
        <v>1071.8900000000001</v>
      </c>
      <c r="H70" s="114">
        <v>1200</v>
      </c>
      <c r="I70" s="116">
        <v>1314.88</v>
      </c>
      <c r="J70" s="49">
        <f t="shared" si="3"/>
        <v>122.66930375318364</v>
      </c>
      <c r="K70" s="45"/>
    </row>
    <row r="71" spans="2:11" s="46" customFormat="1" x14ac:dyDescent="0.25">
      <c r="B71" s="6"/>
      <c r="C71" s="6"/>
      <c r="D71" s="6">
        <v>343</v>
      </c>
      <c r="E71" s="6"/>
      <c r="F71" s="6" t="s">
        <v>71</v>
      </c>
      <c r="G71" s="112">
        <v>1071.8900000000001</v>
      </c>
      <c r="H71" s="114">
        <v>1200</v>
      </c>
      <c r="I71" s="116">
        <v>1314.88</v>
      </c>
      <c r="J71" s="49">
        <f t="shared" si="3"/>
        <v>122.66930375318364</v>
      </c>
      <c r="K71" s="45"/>
    </row>
    <row r="72" spans="2:11" s="46" customFormat="1" x14ac:dyDescent="0.25">
      <c r="B72" s="6"/>
      <c r="C72" s="6"/>
      <c r="D72" s="6"/>
      <c r="E72" s="6">
        <v>3431</v>
      </c>
      <c r="F72" s="6" t="s">
        <v>95</v>
      </c>
      <c r="G72" s="112">
        <v>1071.8900000000001</v>
      </c>
      <c r="H72" s="97"/>
      <c r="I72" s="116">
        <v>1314.88</v>
      </c>
      <c r="J72" s="49">
        <f t="shared" si="3"/>
        <v>122.66930375318364</v>
      </c>
      <c r="K72" s="45"/>
    </row>
    <row r="73" spans="2:11" s="46" customFormat="1" x14ac:dyDescent="0.25">
      <c r="B73" s="7">
        <v>4</v>
      </c>
      <c r="C73" s="8"/>
      <c r="D73" s="8"/>
      <c r="E73" s="8"/>
      <c r="F73" s="17" t="s">
        <v>5</v>
      </c>
      <c r="G73" s="111">
        <v>18513.27</v>
      </c>
      <c r="H73" s="97"/>
      <c r="I73" s="115">
        <v>26217.86</v>
      </c>
      <c r="J73" s="49">
        <f t="shared" si="3"/>
        <v>141.61658097137891</v>
      </c>
      <c r="K73" s="45"/>
    </row>
    <row r="74" spans="2:11" s="46" customFormat="1" x14ac:dyDescent="0.25">
      <c r="B74" s="9"/>
      <c r="C74" s="9">
        <v>42</v>
      </c>
      <c r="D74" s="9"/>
      <c r="E74" s="9"/>
      <c r="F74" s="18" t="s">
        <v>72</v>
      </c>
      <c r="G74" s="112">
        <v>5307.34</v>
      </c>
      <c r="H74" s="97"/>
      <c r="I74" s="116">
        <v>22916.38</v>
      </c>
      <c r="J74" s="49">
        <f t="shared" si="3"/>
        <v>431.78654467209566</v>
      </c>
      <c r="K74" s="45"/>
    </row>
    <row r="75" spans="2:11" s="46" customFormat="1" x14ac:dyDescent="0.25">
      <c r="B75" s="9"/>
      <c r="C75" s="9"/>
      <c r="D75" s="6">
        <v>422</v>
      </c>
      <c r="E75" s="6"/>
      <c r="F75" s="6" t="s">
        <v>73</v>
      </c>
      <c r="G75" s="112">
        <v>5307.34</v>
      </c>
      <c r="H75" s="114">
        <v>52119</v>
      </c>
      <c r="I75" s="116">
        <v>22916.38</v>
      </c>
      <c r="J75" s="49">
        <f t="shared" si="3"/>
        <v>431.78654467209566</v>
      </c>
      <c r="K75" s="45"/>
    </row>
    <row r="76" spans="2:11" s="46" customFormat="1" x14ac:dyDescent="0.25">
      <c r="B76" s="9"/>
      <c r="C76" s="9"/>
      <c r="D76" s="6"/>
      <c r="E76" s="6">
        <v>4221</v>
      </c>
      <c r="F76" s="6" t="s">
        <v>101</v>
      </c>
      <c r="G76" s="112"/>
      <c r="H76" s="97"/>
      <c r="I76" s="116">
        <v>1019</v>
      </c>
      <c r="J76" s="49"/>
      <c r="K76" s="45"/>
    </row>
    <row r="77" spans="2:11" s="46" customFormat="1" x14ac:dyDescent="0.25">
      <c r="B77" s="9"/>
      <c r="C77" s="9"/>
      <c r="D77" s="6"/>
      <c r="E77" s="6">
        <v>4222</v>
      </c>
      <c r="F77" s="6" t="s">
        <v>102</v>
      </c>
      <c r="G77" s="112"/>
      <c r="H77" s="97"/>
      <c r="I77" s="99"/>
      <c r="J77" s="49"/>
      <c r="K77" s="45"/>
    </row>
    <row r="78" spans="2:11" s="46" customFormat="1" x14ac:dyDescent="0.25">
      <c r="B78" s="9"/>
      <c r="C78" s="9"/>
      <c r="D78" s="6"/>
      <c r="E78" s="6">
        <v>4223</v>
      </c>
      <c r="F78" s="6" t="s">
        <v>103</v>
      </c>
      <c r="G78" s="112">
        <v>487.5</v>
      </c>
      <c r="H78" s="97"/>
      <c r="I78" s="99"/>
      <c r="J78" s="49">
        <f t="shared" ref="J78:J81" si="4">I78/G78*100</f>
        <v>0</v>
      </c>
      <c r="K78" s="45"/>
    </row>
    <row r="79" spans="2:11" s="46" customFormat="1" x14ac:dyDescent="0.25">
      <c r="B79" s="9"/>
      <c r="C79" s="9"/>
      <c r="D79" s="6"/>
      <c r="E79" s="6">
        <v>4226</v>
      </c>
      <c r="F79" s="6" t="s">
        <v>104</v>
      </c>
      <c r="G79" s="112">
        <v>4819.84</v>
      </c>
      <c r="H79" s="97"/>
      <c r="I79" s="116">
        <v>21897.38</v>
      </c>
      <c r="J79" s="49">
        <f>I79/G79*100</f>
        <v>454.31757070774131</v>
      </c>
      <c r="K79" s="45"/>
    </row>
    <row r="80" spans="2:11" s="46" customFormat="1" x14ac:dyDescent="0.25">
      <c r="B80" s="9"/>
      <c r="C80" s="9">
        <v>45</v>
      </c>
      <c r="D80" s="6"/>
      <c r="E80" s="6"/>
      <c r="F80" s="6" t="s">
        <v>74</v>
      </c>
      <c r="G80" s="112">
        <v>13205.93</v>
      </c>
      <c r="H80" s="97"/>
      <c r="I80" s="99"/>
      <c r="J80" s="49">
        <f t="shared" si="4"/>
        <v>0</v>
      </c>
      <c r="K80" s="45"/>
    </row>
    <row r="81" spans="2:11" s="46" customFormat="1" x14ac:dyDescent="0.25">
      <c r="B81" s="9"/>
      <c r="C81" s="9"/>
      <c r="D81" s="6">
        <v>451</v>
      </c>
      <c r="E81" s="6"/>
      <c r="F81" s="6" t="s">
        <v>75</v>
      </c>
      <c r="G81" s="112">
        <v>13205.93</v>
      </c>
      <c r="H81" s="97"/>
      <c r="I81" s="99"/>
      <c r="J81" s="49">
        <f t="shared" si="4"/>
        <v>0</v>
      </c>
      <c r="K81" s="45"/>
    </row>
    <row r="82" spans="2:11" s="46" customFormat="1" x14ac:dyDescent="0.25"/>
  </sheetData>
  <mergeCells count="7">
    <mergeCell ref="B4:K4"/>
    <mergeCell ref="B2:K2"/>
    <mergeCell ref="B33:F33"/>
    <mergeCell ref="B34:F34"/>
    <mergeCell ref="B8:F8"/>
    <mergeCell ref="B9:F9"/>
    <mergeCell ref="B6:K6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56"/>
  <sheetViews>
    <sheetView topLeftCell="A40" zoomScaleNormal="100" workbookViewId="0">
      <selection activeCell="F8" sqref="F7:F8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1"/>
      <c r="C1" s="11"/>
      <c r="D1" s="11"/>
      <c r="E1" s="3"/>
      <c r="F1" s="3"/>
      <c r="G1" s="3"/>
    </row>
    <row r="2" spans="2:7" ht="15.75" customHeight="1" x14ac:dyDescent="0.25">
      <c r="B2" s="142" t="s">
        <v>27</v>
      </c>
      <c r="C2" s="142"/>
      <c r="D2" s="142"/>
      <c r="E2" s="142"/>
      <c r="F2" s="142"/>
      <c r="G2" s="142"/>
    </row>
    <row r="3" spans="2:7" ht="18" x14ac:dyDescent="0.25">
      <c r="B3" s="32"/>
      <c r="C3" s="32"/>
      <c r="D3" s="32"/>
      <c r="E3" s="33"/>
      <c r="F3" s="33"/>
      <c r="G3" s="33"/>
    </row>
    <row r="4" spans="2:7" ht="31.5" customHeight="1" x14ac:dyDescent="0.25">
      <c r="B4" s="29" t="s">
        <v>6</v>
      </c>
      <c r="C4" s="29" t="s">
        <v>109</v>
      </c>
      <c r="D4" s="29" t="s">
        <v>213</v>
      </c>
      <c r="E4" s="29" t="s">
        <v>216</v>
      </c>
      <c r="F4" s="29" t="s">
        <v>10</v>
      </c>
      <c r="G4" s="29" t="s">
        <v>31</v>
      </c>
    </row>
    <row r="5" spans="2:7" s="23" customFormat="1" ht="11.25" x14ac:dyDescent="0.2">
      <c r="B5" s="30">
        <v>1</v>
      </c>
      <c r="C5" s="30">
        <v>2</v>
      </c>
      <c r="D5" s="30">
        <v>3</v>
      </c>
      <c r="E5" s="30">
        <v>5</v>
      </c>
      <c r="F5" s="30" t="s">
        <v>12</v>
      </c>
      <c r="G5" s="30" t="s">
        <v>13</v>
      </c>
    </row>
    <row r="6" spans="2:7" x14ac:dyDescent="0.25">
      <c r="B6" s="5" t="s">
        <v>26</v>
      </c>
      <c r="C6" s="111">
        <f>C9+C12+C14+C18+C20</f>
        <v>552230.39</v>
      </c>
      <c r="D6" s="113">
        <f>SUM(D7+D9+D12+D14+D16+D18+D20)</f>
        <v>732397</v>
      </c>
      <c r="E6" s="111">
        <f>SUM(E7+E9+E12+E14+E16+E18+E20)</f>
        <v>709922.5</v>
      </c>
      <c r="F6" s="53">
        <f>E6/C6*100</f>
        <v>128.55549293475136</v>
      </c>
      <c r="G6" s="24"/>
    </row>
    <row r="7" spans="2:7" s="63" customFormat="1" x14ac:dyDescent="0.25">
      <c r="B7" s="67" t="s">
        <v>223</v>
      </c>
      <c r="C7" s="111"/>
      <c r="D7" s="114">
        <v>1343</v>
      </c>
      <c r="E7" s="111">
        <v>1343</v>
      </c>
      <c r="F7" s="53"/>
      <c r="G7" s="77"/>
    </row>
    <row r="8" spans="2:7" s="63" customFormat="1" ht="38.25" x14ac:dyDescent="0.25">
      <c r="B8" s="72" t="s">
        <v>224</v>
      </c>
      <c r="C8" s="111"/>
      <c r="D8" s="114">
        <v>1343</v>
      </c>
      <c r="E8" s="112">
        <v>1343</v>
      </c>
      <c r="F8" s="53"/>
      <c r="G8" s="77"/>
    </row>
    <row r="9" spans="2:7" ht="21.75" customHeight="1" x14ac:dyDescent="0.25">
      <c r="B9" s="5" t="s">
        <v>111</v>
      </c>
      <c r="C9" s="117">
        <v>0.38</v>
      </c>
      <c r="D9" s="114">
        <v>6119</v>
      </c>
      <c r="E9" s="120">
        <v>0.43</v>
      </c>
      <c r="F9" s="53">
        <f t="shared" ref="F9:F51" si="0">E9/C9*100</f>
        <v>113.1578947368421</v>
      </c>
      <c r="G9" s="24"/>
    </row>
    <row r="10" spans="2:7" ht="18.75" customHeight="1" x14ac:dyDescent="0.25">
      <c r="B10" s="28" t="s">
        <v>112</v>
      </c>
      <c r="C10" s="118">
        <v>0.38</v>
      </c>
      <c r="D10" s="114">
        <v>0</v>
      </c>
      <c r="E10" s="117">
        <v>0.43</v>
      </c>
      <c r="F10" s="53">
        <f t="shared" si="0"/>
        <v>113.1578947368421</v>
      </c>
      <c r="G10" s="24"/>
    </row>
    <row r="11" spans="2:7" ht="25.5" x14ac:dyDescent="0.25">
      <c r="B11" s="52" t="s">
        <v>113</v>
      </c>
      <c r="C11" s="118"/>
      <c r="D11" s="112">
        <v>6119</v>
      </c>
      <c r="E11" s="118">
        <v>0</v>
      </c>
      <c r="F11" s="53"/>
      <c r="G11" s="24"/>
    </row>
    <row r="12" spans="2:7" ht="21.75" customHeight="1" x14ac:dyDescent="0.25">
      <c r="B12" s="5" t="s">
        <v>114</v>
      </c>
      <c r="C12" s="112">
        <v>33677.32</v>
      </c>
      <c r="D12" s="112">
        <v>73620</v>
      </c>
      <c r="E12" s="111">
        <v>34408.699999999997</v>
      </c>
      <c r="F12" s="53">
        <f t="shared" si="0"/>
        <v>102.17172862923772</v>
      </c>
      <c r="G12" s="24"/>
    </row>
    <row r="13" spans="2:7" ht="27.75" customHeight="1" x14ac:dyDescent="0.25">
      <c r="B13" s="26" t="s">
        <v>115</v>
      </c>
      <c r="C13" s="112">
        <v>33677.32</v>
      </c>
      <c r="D13" s="112">
        <v>73620</v>
      </c>
      <c r="E13" s="112">
        <v>34408.699999999997</v>
      </c>
      <c r="F13" s="53">
        <f t="shared" si="0"/>
        <v>102.17172862923772</v>
      </c>
      <c r="G13" s="24"/>
    </row>
    <row r="14" spans="2:7" ht="39" customHeight="1" x14ac:dyDescent="0.25">
      <c r="B14" s="5" t="s">
        <v>139</v>
      </c>
      <c r="C14" s="112">
        <v>71268.06</v>
      </c>
      <c r="D14" s="112">
        <v>89601</v>
      </c>
      <c r="E14" s="111">
        <v>108258.85</v>
      </c>
      <c r="F14" s="53">
        <f t="shared" si="0"/>
        <v>151.90374201290174</v>
      </c>
      <c r="G14" s="24"/>
    </row>
    <row r="15" spans="2:7" ht="20.25" customHeight="1" x14ac:dyDescent="0.25">
      <c r="B15" s="52" t="s">
        <v>222</v>
      </c>
      <c r="C15" s="112">
        <v>71268.06</v>
      </c>
      <c r="D15" s="112">
        <v>89601</v>
      </c>
      <c r="E15" s="112">
        <v>108258.85</v>
      </c>
      <c r="F15" s="53">
        <f t="shared" si="0"/>
        <v>151.90374201290174</v>
      </c>
      <c r="G15" s="24"/>
    </row>
    <row r="16" spans="2:7" ht="27" customHeight="1" x14ac:dyDescent="0.25">
      <c r="B16" s="5" t="s">
        <v>116</v>
      </c>
      <c r="C16" s="118"/>
      <c r="D16" s="112">
        <v>18650</v>
      </c>
      <c r="E16" s="119">
        <v>18650</v>
      </c>
      <c r="F16" s="53"/>
      <c r="G16" s="24"/>
    </row>
    <row r="17" spans="2:7" ht="38.25" x14ac:dyDescent="0.25">
      <c r="B17" s="52" t="s">
        <v>117</v>
      </c>
      <c r="C17" s="118"/>
      <c r="D17" s="112">
        <v>18650</v>
      </c>
      <c r="E17" s="118">
        <v>18650</v>
      </c>
      <c r="F17" s="53"/>
      <c r="G17" s="24"/>
    </row>
    <row r="18" spans="2:7" ht="25.5" x14ac:dyDescent="0.25">
      <c r="B18" s="5" t="s">
        <v>118</v>
      </c>
      <c r="C18" s="112">
        <v>441220.63</v>
      </c>
      <c r="D18" s="112">
        <v>537000</v>
      </c>
      <c r="E18" s="111">
        <v>547261.52</v>
      </c>
      <c r="F18" s="53">
        <f t="shared" si="0"/>
        <v>124.03352943854868</v>
      </c>
      <c r="G18" s="24"/>
    </row>
    <row r="19" spans="2:7" ht="35.25" customHeight="1" x14ac:dyDescent="0.25">
      <c r="B19" s="26" t="s">
        <v>119</v>
      </c>
      <c r="C19" s="112">
        <v>441220.63</v>
      </c>
      <c r="D19" s="112">
        <v>537000</v>
      </c>
      <c r="E19" s="112">
        <v>547261.52</v>
      </c>
      <c r="F19" s="53">
        <f t="shared" si="0"/>
        <v>124.03352943854868</v>
      </c>
      <c r="G19" s="24"/>
    </row>
    <row r="20" spans="2:7" ht="35.25" customHeight="1" x14ac:dyDescent="0.25">
      <c r="B20" s="5" t="s">
        <v>131</v>
      </c>
      <c r="C20" s="112">
        <v>6064</v>
      </c>
      <c r="D20" s="114">
        <v>6064</v>
      </c>
      <c r="E20" s="112">
        <v>0</v>
      </c>
      <c r="F20" s="53">
        <f t="shared" si="0"/>
        <v>0</v>
      </c>
      <c r="G20" s="24"/>
    </row>
    <row r="21" spans="2:7" ht="36.75" customHeight="1" x14ac:dyDescent="0.25">
      <c r="B21" s="28" t="s">
        <v>132</v>
      </c>
      <c r="C21" s="112">
        <v>6064</v>
      </c>
      <c r="D21" s="114">
        <v>6064</v>
      </c>
      <c r="E21" s="112">
        <v>0</v>
      </c>
      <c r="F21" s="53">
        <f>E21/C21*100</f>
        <v>0</v>
      </c>
      <c r="G21" s="24"/>
    </row>
    <row r="22" spans="2:7" ht="17.25" customHeight="1" x14ac:dyDescent="0.25">
      <c r="B22" s="26"/>
      <c r="C22" s="117"/>
      <c r="D22" s="96"/>
      <c r="E22" s="99"/>
      <c r="F22" s="53"/>
      <c r="G22" s="24"/>
    </row>
    <row r="23" spans="2:7" ht="15.75" customHeight="1" x14ac:dyDescent="0.25">
      <c r="B23" s="5" t="s">
        <v>25</v>
      </c>
      <c r="C23" s="111">
        <f>C26+C33+C43+C55+C40</f>
        <v>463748.93000000005</v>
      </c>
      <c r="D23" s="111">
        <f>SUM(D25+D26+D33+D40+D43+D52+D55)</f>
        <v>732397</v>
      </c>
      <c r="E23" s="111">
        <f>SUM(E24+E26+E33+E40+E43+E55+E52)</f>
        <v>636821.2699999999</v>
      </c>
      <c r="F23" s="53">
        <f t="shared" si="0"/>
        <v>137.32026724029311</v>
      </c>
      <c r="G23" s="24"/>
    </row>
    <row r="24" spans="2:7" s="63" customFormat="1" ht="15.75" customHeight="1" x14ac:dyDescent="0.25">
      <c r="B24" s="67" t="s">
        <v>223</v>
      </c>
      <c r="C24" s="111"/>
      <c r="D24" s="111">
        <v>1343</v>
      </c>
      <c r="E24" s="111">
        <v>1343</v>
      </c>
      <c r="F24" s="53"/>
      <c r="G24" s="77"/>
    </row>
    <row r="25" spans="2:7" s="63" customFormat="1" ht="15.75" customHeight="1" x14ac:dyDescent="0.25">
      <c r="B25" s="67" t="s">
        <v>225</v>
      </c>
      <c r="C25" s="111"/>
      <c r="D25" s="112">
        <v>1343</v>
      </c>
      <c r="E25" s="112">
        <v>1343</v>
      </c>
      <c r="F25" s="53"/>
      <c r="G25" s="77"/>
    </row>
    <row r="26" spans="2:7" ht="15.75" customHeight="1" x14ac:dyDescent="0.25">
      <c r="B26" s="5" t="s">
        <v>116</v>
      </c>
      <c r="C26" s="115">
        <f>SUM(C27:C31)</f>
        <v>20320</v>
      </c>
      <c r="D26" s="113">
        <f>SUM(D27+D28+D29+D30+D31)</f>
        <v>18650</v>
      </c>
      <c r="E26" s="115">
        <f>SUM(E27:E31)</f>
        <v>18650</v>
      </c>
      <c r="F26" s="53">
        <f t="shared" si="0"/>
        <v>91.781496062992133</v>
      </c>
      <c r="G26" s="24"/>
    </row>
    <row r="27" spans="2:7" x14ac:dyDescent="0.25">
      <c r="B27" s="28" t="s">
        <v>120</v>
      </c>
      <c r="C27" s="112">
        <v>4408.8</v>
      </c>
      <c r="D27" s="112">
        <v>500</v>
      </c>
      <c r="E27" s="112">
        <v>845.86</v>
      </c>
      <c r="F27" s="53">
        <f t="shared" si="0"/>
        <v>19.185719470150609</v>
      </c>
      <c r="G27" s="24"/>
    </row>
    <row r="28" spans="2:7" x14ac:dyDescent="0.25">
      <c r="B28" s="28" t="s">
        <v>121</v>
      </c>
      <c r="C28" s="112">
        <v>5109.68</v>
      </c>
      <c r="D28" s="112">
        <v>4300</v>
      </c>
      <c r="E28" s="112">
        <v>4300</v>
      </c>
      <c r="F28" s="53">
        <f t="shared" si="0"/>
        <v>84.15399790202126</v>
      </c>
      <c r="G28" s="24"/>
    </row>
    <row r="29" spans="2:7" x14ac:dyDescent="0.25">
      <c r="B29" s="28" t="s">
        <v>122</v>
      </c>
      <c r="C29" s="112">
        <v>10137.049999999999</v>
      </c>
      <c r="D29" s="112">
        <v>12460</v>
      </c>
      <c r="E29" s="112">
        <v>12114.14</v>
      </c>
      <c r="F29" s="53">
        <f t="shared" si="0"/>
        <v>119.50360311925068</v>
      </c>
      <c r="G29" s="24"/>
    </row>
    <row r="30" spans="2:7" ht="25.5" x14ac:dyDescent="0.25">
      <c r="B30" s="28" t="s">
        <v>123</v>
      </c>
      <c r="C30" s="112">
        <v>593.09</v>
      </c>
      <c r="D30" s="112">
        <v>1390</v>
      </c>
      <c r="E30" s="112">
        <v>1390</v>
      </c>
      <c r="F30" s="53">
        <f t="shared" si="0"/>
        <v>234.36577922406377</v>
      </c>
      <c r="G30" s="24"/>
    </row>
    <row r="31" spans="2:7" x14ac:dyDescent="0.25">
      <c r="B31" s="28" t="s">
        <v>124</v>
      </c>
      <c r="C31" s="112">
        <v>71.38</v>
      </c>
      <c r="D31" s="96"/>
      <c r="E31" s="112">
        <v>0</v>
      </c>
      <c r="F31" s="53">
        <f t="shared" si="0"/>
        <v>0</v>
      </c>
      <c r="G31" s="24"/>
    </row>
    <row r="32" spans="2:7" ht="25.5" x14ac:dyDescent="0.25">
      <c r="B32" s="28" t="s">
        <v>128</v>
      </c>
      <c r="C32" s="114"/>
      <c r="D32" s="97"/>
      <c r="E32" s="97"/>
      <c r="F32" s="53"/>
      <c r="G32" s="24"/>
    </row>
    <row r="33" spans="2:7" ht="25.5" x14ac:dyDescent="0.25">
      <c r="B33" s="5" t="s">
        <v>118</v>
      </c>
      <c r="C33" s="115">
        <f>SUM(C34:C39)</f>
        <v>406581.73000000004</v>
      </c>
      <c r="D33" s="113">
        <f>SUM(D34:D39)</f>
        <v>537000</v>
      </c>
      <c r="E33" s="115">
        <f>SUM(E34:E39)</f>
        <v>561695.47</v>
      </c>
      <c r="F33" s="53">
        <f t="shared" si="0"/>
        <v>138.15069112918573</v>
      </c>
      <c r="G33" s="24"/>
    </row>
    <row r="34" spans="2:7" x14ac:dyDescent="0.25">
      <c r="B34" s="28" t="s">
        <v>125</v>
      </c>
      <c r="C34" s="112">
        <v>306996.34000000003</v>
      </c>
      <c r="D34" s="112">
        <v>407000</v>
      </c>
      <c r="E34" s="112">
        <v>405361.71</v>
      </c>
      <c r="F34" s="53">
        <f t="shared" si="0"/>
        <v>132.04121912332894</v>
      </c>
      <c r="G34" s="24"/>
    </row>
    <row r="35" spans="2:7" x14ac:dyDescent="0.25">
      <c r="B35" s="28" t="s">
        <v>126</v>
      </c>
      <c r="C35" s="112">
        <v>16880.060000000001</v>
      </c>
      <c r="D35" s="112">
        <v>19800</v>
      </c>
      <c r="E35" s="112">
        <v>32620.28</v>
      </c>
      <c r="F35" s="53">
        <f t="shared" si="0"/>
        <v>193.24741736699985</v>
      </c>
      <c r="G35" s="24"/>
    </row>
    <row r="36" spans="2:7" x14ac:dyDescent="0.25">
      <c r="B36" s="28" t="s">
        <v>127</v>
      </c>
      <c r="C36" s="112">
        <v>50864.75</v>
      </c>
      <c r="D36" s="112">
        <v>67300</v>
      </c>
      <c r="E36" s="112">
        <v>67082.12</v>
      </c>
      <c r="F36" s="53">
        <f t="shared" si="0"/>
        <v>131.88331801493175</v>
      </c>
      <c r="G36" s="24"/>
    </row>
    <row r="37" spans="2:7" x14ac:dyDescent="0.25">
      <c r="B37" s="28" t="s">
        <v>120</v>
      </c>
      <c r="C37" s="112">
        <v>15297.53</v>
      </c>
      <c r="D37" s="112">
        <v>16500</v>
      </c>
      <c r="E37" s="112">
        <v>26055.95</v>
      </c>
      <c r="F37" s="53">
        <f t="shared" si="0"/>
        <v>170.32782416507763</v>
      </c>
      <c r="G37" s="24"/>
    </row>
    <row r="38" spans="2:7" x14ac:dyDescent="0.25">
      <c r="B38" s="28" t="s">
        <v>122</v>
      </c>
      <c r="C38" s="112">
        <v>15158.62</v>
      </c>
      <c r="D38" s="112">
        <v>24500</v>
      </c>
      <c r="E38" s="112">
        <v>27184.91</v>
      </c>
      <c r="F38" s="53">
        <f t="shared" si="0"/>
        <v>179.33631161675666</v>
      </c>
      <c r="G38" s="24"/>
    </row>
    <row r="39" spans="2:7" ht="25.5" x14ac:dyDescent="0.25">
      <c r="B39" s="28" t="s">
        <v>123</v>
      </c>
      <c r="C39" s="112">
        <v>1384.43</v>
      </c>
      <c r="D39" s="112">
        <v>1900</v>
      </c>
      <c r="E39" s="112">
        <v>3390.5</v>
      </c>
      <c r="F39" s="53">
        <f t="shared" si="0"/>
        <v>244.90223413245883</v>
      </c>
      <c r="G39" s="24"/>
    </row>
    <row r="40" spans="2:7" s="56" customFormat="1" ht="25.5" x14ac:dyDescent="0.25">
      <c r="B40" s="5" t="s">
        <v>131</v>
      </c>
      <c r="C40" s="111">
        <v>1120</v>
      </c>
      <c r="D40" s="111">
        <v>6064</v>
      </c>
      <c r="E40" s="111">
        <f>SUM(E41+E42)</f>
        <v>3250</v>
      </c>
      <c r="F40" s="53">
        <f t="shared" si="0"/>
        <v>290.17857142857144</v>
      </c>
      <c r="G40" s="55"/>
    </row>
    <row r="41" spans="2:7" x14ac:dyDescent="0.25">
      <c r="B41" s="28" t="s">
        <v>120</v>
      </c>
      <c r="C41" s="112">
        <v>1120</v>
      </c>
      <c r="D41" s="112">
        <v>6064</v>
      </c>
      <c r="E41" s="112">
        <v>3025</v>
      </c>
      <c r="F41" s="53">
        <f t="shared" si="0"/>
        <v>270.08928571428572</v>
      </c>
      <c r="G41" s="24"/>
    </row>
    <row r="42" spans="2:7" s="63" customFormat="1" ht="25.5" x14ac:dyDescent="0.25">
      <c r="B42" s="28" t="s">
        <v>123</v>
      </c>
      <c r="C42" s="112"/>
      <c r="D42" s="112"/>
      <c r="E42" s="112">
        <v>225</v>
      </c>
      <c r="F42" s="53"/>
      <c r="G42" s="77"/>
    </row>
    <row r="43" spans="2:7" s="56" customFormat="1" x14ac:dyDescent="0.25">
      <c r="B43" s="5" t="s">
        <v>114</v>
      </c>
      <c r="C43" s="115">
        <f>SUM(C44:C51)</f>
        <v>35727.199999999997</v>
      </c>
      <c r="D43" s="113">
        <f>SUM(D44:D50)</f>
        <v>73620</v>
      </c>
      <c r="E43" s="115">
        <f>SUM(E44:E51)</f>
        <v>47240.09</v>
      </c>
      <c r="F43" s="53">
        <f t="shared" si="0"/>
        <v>132.22443964262521</v>
      </c>
      <c r="G43" s="55"/>
    </row>
    <row r="44" spans="2:7" x14ac:dyDescent="0.25">
      <c r="B44" s="28" t="s">
        <v>126</v>
      </c>
      <c r="C44" s="112">
        <v>249.47</v>
      </c>
      <c r="D44" s="112">
        <v>0</v>
      </c>
      <c r="E44" s="112">
        <v>0</v>
      </c>
      <c r="F44" s="53">
        <f t="shared" si="0"/>
        <v>0</v>
      </c>
      <c r="G44" s="24"/>
    </row>
    <row r="45" spans="2:7" x14ac:dyDescent="0.25">
      <c r="B45" s="28" t="s">
        <v>120</v>
      </c>
      <c r="C45" s="112">
        <v>4641.29</v>
      </c>
      <c r="D45" s="112">
        <v>6800</v>
      </c>
      <c r="E45" s="112">
        <v>240</v>
      </c>
      <c r="F45" s="53">
        <f t="shared" si="0"/>
        <v>5.1709761725727121</v>
      </c>
      <c r="G45" s="24"/>
    </row>
    <row r="46" spans="2:7" x14ac:dyDescent="0.25">
      <c r="B46" s="28" t="s">
        <v>121</v>
      </c>
      <c r="C46" s="112">
        <v>2431.29</v>
      </c>
      <c r="D46" s="112">
        <v>5400</v>
      </c>
      <c r="E46" s="112">
        <v>6592.1</v>
      </c>
      <c r="F46" s="53">
        <f t="shared" si="0"/>
        <v>271.13589904947577</v>
      </c>
      <c r="G46" s="24"/>
    </row>
    <row r="47" spans="2:7" x14ac:dyDescent="0.25">
      <c r="B47" s="28" t="s">
        <v>122</v>
      </c>
      <c r="C47" s="112">
        <v>6712.89</v>
      </c>
      <c r="D47" s="112">
        <v>33920</v>
      </c>
      <c r="E47" s="112">
        <v>33920.14</v>
      </c>
      <c r="F47" s="53">
        <f t="shared" si="0"/>
        <v>505.2986120731905</v>
      </c>
      <c r="G47" s="24"/>
    </row>
    <row r="48" spans="2:7" ht="25.5" x14ac:dyDescent="0.25">
      <c r="B48" s="28" t="s">
        <v>123</v>
      </c>
      <c r="C48" s="112">
        <v>2178.48</v>
      </c>
      <c r="D48" s="112">
        <v>3300</v>
      </c>
      <c r="E48" s="112">
        <v>1871.49</v>
      </c>
      <c r="F48" s="53">
        <f t="shared" si="0"/>
        <v>85.908064338437811</v>
      </c>
      <c r="G48" s="24"/>
    </row>
    <row r="49" spans="2:7" x14ac:dyDescent="0.25">
      <c r="B49" s="28" t="s">
        <v>124</v>
      </c>
      <c r="C49" s="112">
        <v>1000.51</v>
      </c>
      <c r="D49" s="112">
        <v>1200</v>
      </c>
      <c r="E49" s="112">
        <v>1314.88</v>
      </c>
      <c r="F49" s="53">
        <f t="shared" si="0"/>
        <v>131.42097530259568</v>
      </c>
      <c r="G49" s="24"/>
    </row>
    <row r="50" spans="2:7" x14ac:dyDescent="0.25">
      <c r="B50" s="28" t="s">
        <v>130</v>
      </c>
      <c r="C50" s="112">
        <v>5307.34</v>
      </c>
      <c r="D50" s="112">
        <v>23000</v>
      </c>
      <c r="E50" s="112">
        <v>0</v>
      </c>
      <c r="F50" s="53">
        <f t="shared" si="0"/>
        <v>0</v>
      </c>
      <c r="G50" s="24"/>
    </row>
    <row r="51" spans="2:7" ht="25.5" x14ac:dyDescent="0.25">
      <c r="B51" s="28" t="s">
        <v>128</v>
      </c>
      <c r="C51" s="112">
        <v>13205.93</v>
      </c>
      <c r="D51" s="114">
        <v>0</v>
      </c>
      <c r="E51" s="112">
        <v>3301.48</v>
      </c>
      <c r="F51" s="53">
        <f t="shared" si="0"/>
        <v>24.999981069110618</v>
      </c>
      <c r="G51" s="24"/>
    </row>
    <row r="52" spans="2:7" s="63" customFormat="1" ht="25.5" x14ac:dyDescent="0.25">
      <c r="B52" s="67" t="s">
        <v>139</v>
      </c>
      <c r="C52" s="112"/>
      <c r="D52" s="113">
        <f>SUM(D53:D54)</f>
        <v>89601</v>
      </c>
      <c r="E52" s="111">
        <f>SUM(E53:E54)</f>
        <v>-1476.2899999999972</v>
      </c>
      <c r="F52" s="53"/>
      <c r="G52" s="77"/>
    </row>
    <row r="53" spans="2:7" s="63" customFormat="1" x14ac:dyDescent="0.25">
      <c r="B53" s="28" t="s">
        <v>122</v>
      </c>
      <c r="C53" s="112"/>
      <c r="D53" s="114">
        <v>66601</v>
      </c>
      <c r="E53" s="112">
        <v>-18273.669999999998</v>
      </c>
      <c r="F53" s="53"/>
      <c r="G53" s="77"/>
    </row>
    <row r="54" spans="2:7" s="63" customFormat="1" x14ac:dyDescent="0.25">
      <c r="B54" s="28" t="s">
        <v>130</v>
      </c>
      <c r="C54" s="112"/>
      <c r="D54" s="114">
        <v>23000</v>
      </c>
      <c r="E54" s="112">
        <v>16797.38</v>
      </c>
      <c r="F54" s="53"/>
      <c r="G54" s="77"/>
    </row>
    <row r="55" spans="2:7" s="56" customFormat="1" x14ac:dyDescent="0.25">
      <c r="B55" s="5" t="s">
        <v>129</v>
      </c>
      <c r="C55" s="113"/>
      <c r="D55" s="111">
        <v>6119</v>
      </c>
      <c r="E55" s="111">
        <v>6119</v>
      </c>
      <c r="F55" s="53"/>
      <c r="G55" s="55"/>
    </row>
    <row r="56" spans="2:7" x14ac:dyDescent="0.25">
      <c r="B56" s="28" t="s">
        <v>130</v>
      </c>
      <c r="C56" s="112"/>
      <c r="D56" s="112">
        <v>6119</v>
      </c>
      <c r="E56" s="112">
        <v>6119</v>
      </c>
      <c r="F56" s="53"/>
      <c r="G56" s="24"/>
    </row>
  </sheetData>
  <mergeCells count="1">
    <mergeCell ref="B2:G2"/>
  </mergeCell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"/>
  <sheetViews>
    <sheetView workbookViewId="0">
      <selection activeCell="F7" sqref="F7:F8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1:7" ht="18" x14ac:dyDescent="0.25">
      <c r="A1" s="57"/>
      <c r="B1" s="58"/>
      <c r="C1" s="58"/>
      <c r="D1" s="58"/>
      <c r="E1" s="59"/>
      <c r="F1" s="59"/>
      <c r="G1" s="59"/>
    </row>
    <row r="2" spans="1:7" ht="15.75" x14ac:dyDescent="0.25">
      <c r="A2" s="57"/>
      <c r="B2" s="173" t="s">
        <v>152</v>
      </c>
      <c r="C2" s="173"/>
      <c r="D2" s="173"/>
      <c r="E2" s="173"/>
      <c r="F2" s="173"/>
      <c r="G2" s="173"/>
    </row>
    <row r="3" spans="1:7" ht="18" x14ac:dyDescent="0.25">
      <c r="A3" s="57"/>
      <c r="B3" s="58"/>
      <c r="C3" s="58"/>
      <c r="D3" s="58"/>
      <c r="E3" s="59"/>
      <c r="F3" s="59"/>
      <c r="G3" s="59"/>
    </row>
    <row r="4" spans="1:7" ht="25.5" x14ac:dyDescent="0.25">
      <c r="A4" s="57"/>
      <c r="B4" s="62" t="s">
        <v>6</v>
      </c>
      <c r="C4" s="62" t="s">
        <v>226</v>
      </c>
      <c r="D4" s="62" t="s">
        <v>213</v>
      </c>
      <c r="E4" s="62" t="s">
        <v>227</v>
      </c>
      <c r="F4" s="62" t="s">
        <v>10</v>
      </c>
      <c r="G4" s="62" t="s">
        <v>31</v>
      </c>
    </row>
    <row r="5" spans="1:7" x14ac:dyDescent="0.25">
      <c r="A5" s="57"/>
      <c r="B5" s="62">
        <v>1</v>
      </c>
      <c r="C5" s="62">
        <v>2</v>
      </c>
      <c r="D5" s="62">
        <v>3</v>
      </c>
      <c r="E5" s="62">
        <v>5</v>
      </c>
      <c r="F5" s="62" t="s">
        <v>12</v>
      </c>
      <c r="G5" s="62" t="s">
        <v>13</v>
      </c>
    </row>
    <row r="6" spans="1:7" s="63" customFormat="1" x14ac:dyDescent="0.25">
      <c r="B6" s="124" t="s">
        <v>25</v>
      </c>
      <c r="C6" s="66"/>
      <c r="D6" s="66"/>
      <c r="E6" s="77"/>
      <c r="F6" s="77"/>
      <c r="G6" s="77"/>
    </row>
    <row r="7" spans="1:7" s="63" customFormat="1" x14ac:dyDescent="0.25">
      <c r="B7" s="124" t="s">
        <v>228</v>
      </c>
      <c r="C7" s="125">
        <v>463748.86</v>
      </c>
      <c r="D7" s="126">
        <f>SAŽETAK!$H$12</f>
        <v>732397</v>
      </c>
      <c r="E7" s="125">
        <v>636821.27</v>
      </c>
      <c r="F7" s="125">
        <f>5/2*100</f>
        <v>250</v>
      </c>
      <c r="G7" s="77"/>
    </row>
    <row r="8" spans="1:7" s="63" customFormat="1" x14ac:dyDescent="0.25">
      <c r="B8" s="123" t="s">
        <v>229</v>
      </c>
      <c r="C8" s="125">
        <v>463748.86</v>
      </c>
      <c r="D8" s="126">
        <f>SAŽETAK!$H$12</f>
        <v>732397</v>
      </c>
      <c r="E8" s="125">
        <v>636821.27</v>
      </c>
      <c r="F8" s="125">
        <f>5/2*100</f>
        <v>250</v>
      </c>
      <c r="G8" s="77"/>
    </row>
    <row r="9" spans="1:7" x14ac:dyDescent="0.25">
      <c r="A9" s="57"/>
      <c r="B9" s="122"/>
      <c r="C9" s="60"/>
      <c r="D9" s="60"/>
      <c r="E9" s="61"/>
      <c r="F9" s="61"/>
      <c r="G9" s="61"/>
    </row>
    <row r="10" spans="1:7" x14ac:dyDescent="0.25">
      <c r="D10" t="s">
        <v>230</v>
      </c>
    </row>
    <row r="13" spans="1:7" x14ac:dyDescent="0.25">
      <c r="D13" s="126"/>
    </row>
    <row r="15" spans="1:7" x14ac:dyDescent="0.25">
      <c r="D15" s="126"/>
    </row>
    <row r="16" spans="1:7" x14ac:dyDescent="0.25">
      <c r="D16" s="126"/>
    </row>
    <row r="17" spans="4:4" x14ac:dyDescent="0.25">
      <c r="D17" s="126"/>
    </row>
    <row r="19" spans="4:4" x14ac:dyDescent="0.25">
      <c r="D19" s="126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workbookViewId="0">
      <selection activeCell="H22" sqref="H22"/>
    </sheetView>
  </sheetViews>
  <sheetFormatPr defaultRowHeight="15" x14ac:dyDescent="0.25"/>
  <cols>
    <col min="1" max="1" width="3.85546875" customWidth="1"/>
    <col min="2" max="2" width="4.85546875" customWidth="1"/>
    <col min="3" max="3" width="6.42578125" customWidth="1"/>
    <col min="4" max="4" width="4.85546875" customWidth="1"/>
    <col min="5" max="5" width="30.85546875" customWidth="1"/>
    <col min="6" max="10" width="25.28515625" customWidth="1"/>
    <col min="11" max="12" width="15.7109375" customWidth="1"/>
  </cols>
  <sheetData>
    <row r="1" spans="1:12" ht="18" x14ac:dyDescent="0.25">
      <c r="A1" s="63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2" ht="15.75" x14ac:dyDescent="0.25">
      <c r="A2" s="63"/>
      <c r="B2" s="173" t="s">
        <v>141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</row>
    <row r="3" spans="1:12" ht="15.75" x14ac:dyDescent="0.25">
      <c r="A3" s="63"/>
      <c r="B3" s="173" t="s">
        <v>142</v>
      </c>
      <c r="C3" s="173"/>
      <c r="D3" s="173"/>
      <c r="E3" s="173"/>
      <c r="F3" s="173"/>
      <c r="G3" s="173"/>
      <c r="H3" s="173"/>
      <c r="I3" s="173"/>
      <c r="J3" s="173"/>
      <c r="K3" s="173"/>
      <c r="L3" s="173"/>
    </row>
    <row r="4" spans="1:12" ht="18" x14ac:dyDescent="0.25">
      <c r="A4" s="63"/>
      <c r="B4" s="64"/>
      <c r="C4" s="64"/>
      <c r="D4" s="64"/>
      <c r="E4" s="64"/>
      <c r="F4" s="64"/>
      <c r="G4" s="64"/>
      <c r="H4" s="64"/>
      <c r="I4" s="64"/>
      <c r="J4" s="65"/>
      <c r="K4" s="65"/>
      <c r="L4" s="65"/>
    </row>
    <row r="5" spans="1:12" ht="25.5" x14ac:dyDescent="0.25">
      <c r="A5" s="63"/>
      <c r="B5" s="167" t="s">
        <v>6</v>
      </c>
      <c r="C5" s="168"/>
      <c r="D5" s="168"/>
      <c r="E5" s="168"/>
      <c r="F5" s="169"/>
      <c r="G5" s="80" t="s">
        <v>143</v>
      </c>
      <c r="H5" s="79" t="s">
        <v>49</v>
      </c>
      <c r="I5" s="80" t="s">
        <v>50</v>
      </c>
      <c r="J5" s="80" t="s">
        <v>51</v>
      </c>
      <c r="K5" s="80" t="s">
        <v>10</v>
      </c>
      <c r="L5" s="80" t="s">
        <v>31</v>
      </c>
    </row>
    <row r="6" spans="1:12" x14ac:dyDescent="0.25">
      <c r="A6" s="63"/>
      <c r="B6" s="167">
        <v>1</v>
      </c>
      <c r="C6" s="168"/>
      <c r="D6" s="168"/>
      <c r="E6" s="168"/>
      <c r="F6" s="169"/>
      <c r="G6" s="80">
        <v>2</v>
      </c>
      <c r="H6" s="80">
        <v>3</v>
      </c>
      <c r="I6" s="80">
        <v>4</v>
      </c>
      <c r="J6" s="80">
        <v>5</v>
      </c>
      <c r="K6" s="80" t="s">
        <v>12</v>
      </c>
      <c r="L6" s="80" t="s">
        <v>13</v>
      </c>
    </row>
    <row r="7" spans="1:12" ht="25.5" x14ac:dyDescent="0.25">
      <c r="A7" s="63"/>
      <c r="B7" s="67">
        <v>8</v>
      </c>
      <c r="C7" s="67"/>
      <c r="D7" s="67"/>
      <c r="E7" s="67"/>
      <c r="F7" s="67" t="s">
        <v>144</v>
      </c>
      <c r="G7" s="121">
        <v>0</v>
      </c>
      <c r="H7" s="121">
        <v>0</v>
      </c>
      <c r="I7" s="53">
        <v>0</v>
      </c>
      <c r="J7" s="53">
        <v>0</v>
      </c>
      <c r="K7" s="53">
        <v>0</v>
      </c>
      <c r="L7" s="66"/>
    </row>
    <row r="8" spans="1:12" x14ac:dyDescent="0.25">
      <c r="A8" s="63"/>
      <c r="B8" s="67"/>
      <c r="C8" s="72">
        <v>84</v>
      </c>
      <c r="D8" s="72"/>
      <c r="E8" s="72"/>
      <c r="F8" s="72" t="s">
        <v>145</v>
      </c>
      <c r="G8" s="121">
        <v>0</v>
      </c>
      <c r="H8" s="121">
        <v>0</v>
      </c>
      <c r="I8" s="53">
        <v>0</v>
      </c>
      <c r="J8" s="53">
        <v>0</v>
      </c>
      <c r="K8" s="53">
        <v>0</v>
      </c>
      <c r="L8" s="77"/>
    </row>
    <row r="9" spans="1:12" ht="51" x14ac:dyDescent="0.25">
      <c r="A9" s="63"/>
      <c r="B9" s="68"/>
      <c r="C9" s="68"/>
      <c r="D9" s="68">
        <v>841</v>
      </c>
      <c r="E9" s="68"/>
      <c r="F9" s="78" t="s">
        <v>146</v>
      </c>
      <c r="G9" s="121">
        <v>0</v>
      </c>
      <c r="H9" s="121">
        <v>0</v>
      </c>
      <c r="I9" s="53">
        <v>0</v>
      </c>
      <c r="J9" s="53">
        <v>0</v>
      </c>
      <c r="K9" s="53">
        <v>0</v>
      </c>
      <c r="L9" s="77"/>
    </row>
    <row r="10" spans="1:12" ht="25.5" x14ac:dyDescent="0.25">
      <c r="A10" s="63"/>
      <c r="B10" s="68"/>
      <c r="C10" s="68"/>
      <c r="D10" s="68"/>
      <c r="E10" s="68">
        <v>8413</v>
      </c>
      <c r="F10" s="78" t="s">
        <v>147</v>
      </c>
      <c r="G10" s="121">
        <v>0</v>
      </c>
      <c r="H10" s="121">
        <v>0</v>
      </c>
      <c r="I10" s="53">
        <v>0</v>
      </c>
      <c r="J10" s="53">
        <v>0</v>
      </c>
      <c r="K10" s="53">
        <v>0</v>
      </c>
      <c r="L10" s="77"/>
    </row>
    <row r="11" spans="1:12" x14ac:dyDescent="0.25">
      <c r="A11" s="63"/>
      <c r="B11" s="68"/>
      <c r="C11" s="68"/>
      <c r="D11" s="68"/>
      <c r="E11" s="69" t="s">
        <v>15</v>
      </c>
      <c r="F11" s="74"/>
      <c r="G11" s="121">
        <v>0</v>
      </c>
      <c r="H11" s="121">
        <v>0</v>
      </c>
      <c r="I11" s="53">
        <v>0</v>
      </c>
      <c r="J11" s="53">
        <v>0</v>
      </c>
      <c r="K11" s="53">
        <v>0</v>
      </c>
      <c r="L11" s="77"/>
    </row>
    <row r="12" spans="1:12" ht="25.5" x14ac:dyDescent="0.25">
      <c r="A12" s="63"/>
      <c r="B12" s="70">
        <v>5</v>
      </c>
      <c r="C12" s="71"/>
      <c r="D12" s="71"/>
      <c r="E12" s="71"/>
      <c r="F12" s="75" t="s">
        <v>148</v>
      </c>
      <c r="G12" s="121">
        <v>0</v>
      </c>
      <c r="H12" s="121">
        <v>0</v>
      </c>
      <c r="I12" s="53">
        <v>0</v>
      </c>
      <c r="J12" s="53">
        <v>0</v>
      </c>
      <c r="K12" s="53">
        <v>0</v>
      </c>
      <c r="L12" s="77"/>
    </row>
    <row r="13" spans="1:12" ht="25.5" x14ac:dyDescent="0.25">
      <c r="A13" s="63"/>
      <c r="B13" s="72"/>
      <c r="C13" s="72">
        <v>54</v>
      </c>
      <c r="D13" s="72"/>
      <c r="E13" s="72"/>
      <c r="F13" s="76" t="s">
        <v>149</v>
      </c>
      <c r="G13" s="121">
        <v>0</v>
      </c>
      <c r="H13" s="121">
        <v>0</v>
      </c>
      <c r="I13" s="53">
        <v>0</v>
      </c>
      <c r="J13" s="53">
        <v>0</v>
      </c>
      <c r="K13" s="53">
        <v>0</v>
      </c>
      <c r="L13" s="77"/>
    </row>
    <row r="14" spans="1:12" ht="63.75" x14ac:dyDescent="0.25">
      <c r="A14" s="63"/>
      <c r="B14" s="72"/>
      <c r="C14" s="72"/>
      <c r="D14" s="72">
        <v>541</v>
      </c>
      <c r="E14" s="78"/>
      <c r="F14" s="78" t="s">
        <v>150</v>
      </c>
      <c r="G14" s="121">
        <v>0</v>
      </c>
      <c r="H14" s="121">
        <v>0</v>
      </c>
      <c r="I14" s="53">
        <v>0</v>
      </c>
      <c r="J14" s="53">
        <v>0</v>
      </c>
      <c r="K14" s="53">
        <v>0</v>
      </c>
      <c r="L14" s="77"/>
    </row>
    <row r="15" spans="1:12" ht="38.25" x14ac:dyDescent="0.25">
      <c r="A15" s="63"/>
      <c r="B15" s="72"/>
      <c r="C15" s="72"/>
      <c r="D15" s="72"/>
      <c r="E15" s="78">
        <v>5413</v>
      </c>
      <c r="F15" s="78" t="s">
        <v>151</v>
      </c>
      <c r="G15" s="121">
        <v>0</v>
      </c>
      <c r="H15" s="121">
        <v>0</v>
      </c>
      <c r="I15" s="53">
        <v>0</v>
      </c>
      <c r="J15" s="53">
        <v>0</v>
      </c>
      <c r="K15" s="53">
        <v>0</v>
      </c>
      <c r="L15" s="77"/>
    </row>
    <row r="16" spans="1:12" x14ac:dyDescent="0.25">
      <c r="A16" s="63"/>
      <c r="B16" s="73" t="s">
        <v>9</v>
      </c>
      <c r="C16" s="71"/>
      <c r="D16" s="71"/>
      <c r="E16" s="71"/>
      <c r="F16" s="75" t="s">
        <v>15</v>
      </c>
      <c r="G16" s="66"/>
      <c r="H16" s="66"/>
      <c r="I16" s="66"/>
      <c r="J16" s="77"/>
      <c r="K16" s="77"/>
      <c r="L16" s="77"/>
    </row>
  </sheetData>
  <mergeCells count="4">
    <mergeCell ref="B5:F5"/>
    <mergeCell ref="B2:L2"/>
    <mergeCell ref="B3:L3"/>
    <mergeCell ref="B6:F6"/>
  </mergeCells>
  <pageMargins left="0.7" right="0.7" top="0.75" bottom="0.75" header="0.3" footer="0.3"/>
  <pageSetup paperSize="9" scale="6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6"/>
  <sheetViews>
    <sheetView workbookViewId="0">
      <selection activeCell="B22" sqref="B22"/>
    </sheetView>
  </sheetViews>
  <sheetFormatPr defaultRowHeight="15" x14ac:dyDescent="0.25"/>
  <cols>
    <col min="2" max="2" width="37.7109375" customWidth="1"/>
    <col min="3" max="5" width="25.28515625" customWidth="1"/>
    <col min="6" max="7" width="15.7109375" customWidth="1"/>
  </cols>
  <sheetData>
    <row r="1" spans="2:7" ht="18" x14ac:dyDescent="0.25">
      <c r="B1" s="11"/>
      <c r="C1" s="11"/>
      <c r="D1" s="11"/>
      <c r="E1" s="3"/>
      <c r="F1" s="3"/>
      <c r="G1" s="3"/>
    </row>
    <row r="2" spans="2:7" ht="15.75" customHeight="1" x14ac:dyDescent="0.25">
      <c r="B2" s="142" t="s">
        <v>28</v>
      </c>
      <c r="C2" s="142"/>
      <c r="D2" s="142"/>
      <c r="E2" s="142"/>
      <c r="F2" s="142"/>
      <c r="G2" s="142"/>
    </row>
    <row r="3" spans="2:7" ht="18" x14ac:dyDescent="0.25">
      <c r="B3" s="32"/>
      <c r="C3" s="32"/>
      <c r="D3" s="32"/>
      <c r="E3" s="33"/>
      <c r="F3" s="33"/>
      <c r="G3" s="33"/>
    </row>
    <row r="4" spans="2:7" ht="31.5" customHeight="1" x14ac:dyDescent="0.25">
      <c r="B4" s="29" t="s">
        <v>6</v>
      </c>
      <c r="C4" s="29" t="s">
        <v>54</v>
      </c>
      <c r="D4" s="29" t="s">
        <v>49</v>
      </c>
      <c r="E4" s="29" t="s">
        <v>51</v>
      </c>
      <c r="F4" s="29" t="s">
        <v>10</v>
      </c>
      <c r="G4" s="29" t="s">
        <v>31</v>
      </c>
    </row>
    <row r="5" spans="2:7" s="23" customFormat="1" ht="11.25" x14ac:dyDescent="0.2">
      <c r="B5" s="30">
        <v>1</v>
      </c>
      <c r="C5" s="30">
        <v>2</v>
      </c>
      <c r="D5" s="30">
        <v>3</v>
      </c>
      <c r="E5" s="30">
        <v>5</v>
      </c>
      <c r="F5" s="30" t="s">
        <v>12</v>
      </c>
      <c r="G5" s="30" t="s">
        <v>13</v>
      </c>
    </row>
    <row r="6" spans="2:7" x14ac:dyDescent="0.25">
      <c r="B6" s="5" t="s">
        <v>29</v>
      </c>
      <c r="C6" s="4"/>
      <c r="D6" s="4"/>
      <c r="E6" s="24"/>
      <c r="F6" s="24"/>
      <c r="G6" s="24"/>
    </row>
    <row r="7" spans="2:7" x14ac:dyDescent="0.25">
      <c r="B7" s="5" t="s">
        <v>24</v>
      </c>
      <c r="C7" s="4"/>
      <c r="D7" s="4"/>
      <c r="E7" s="24"/>
      <c r="F7" s="24"/>
      <c r="G7" s="24"/>
    </row>
    <row r="8" spans="2:7" x14ac:dyDescent="0.25">
      <c r="B8" s="28" t="s">
        <v>23</v>
      </c>
      <c r="C8" s="4"/>
      <c r="D8" s="4"/>
      <c r="E8" s="24"/>
      <c r="F8" s="24"/>
      <c r="G8" s="24"/>
    </row>
    <row r="9" spans="2:7" x14ac:dyDescent="0.25">
      <c r="B9" s="27" t="s">
        <v>22</v>
      </c>
      <c r="C9" s="4"/>
      <c r="D9" s="4"/>
      <c r="E9" s="24"/>
      <c r="F9" s="24"/>
      <c r="G9" s="24"/>
    </row>
    <row r="10" spans="2:7" x14ac:dyDescent="0.25">
      <c r="B10" s="27" t="s">
        <v>15</v>
      </c>
      <c r="C10" s="4"/>
      <c r="D10" s="4"/>
      <c r="E10" s="24"/>
      <c r="F10" s="24"/>
      <c r="G10" s="24"/>
    </row>
    <row r="11" spans="2:7" x14ac:dyDescent="0.25">
      <c r="B11" s="5" t="s">
        <v>21</v>
      </c>
      <c r="C11" s="4"/>
      <c r="D11" s="4"/>
      <c r="E11" s="24"/>
      <c r="F11" s="24"/>
      <c r="G11" s="24"/>
    </row>
    <row r="12" spans="2:7" x14ac:dyDescent="0.25">
      <c r="B12" s="26" t="s">
        <v>20</v>
      </c>
      <c r="C12" s="4"/>
      <c r="D12" s="4"/>
      <c r="E12" s="24"/>
      <c r="F12" s="24"/>
      <c r="G12" s="24"/>
    </row>
    <row r="13" spans="2:7" x14ac:dyDescent="0.25">
      <c r="B13" s="5" t="s">
        <v>19</v>
      </c>
      <c r="C13" s="4"/>
      <c r="D13" s="4"/>
      <c r="E13" s="24"/>
      <c r="F13" s="24"/>
      <c r="G13" s="24"/>
    </row>
    <row r="14" spans="2:7" x14ac:dyDescent="0.25">
      <c r="B14" s="26" t="s">
        <v>18</v>
      </c>
      <c r="C14" s="4"/>
      <c r="D14" s="4"/>
      <c r="E14" s="24"/>
      <c r="F14" s="24"/>
      <c r="G14" s="24"/>
    </row>
    <row r="15" spans="2:7" x14ac:dyDescent="0.25">
      <c r="B15" s="9" t="s">
        <v>9</v>
      </c>
      <c r="C15" s="4"/>
      <c r="D15" s="4"/>
      <c r="E15" s="24"/>
      <c r="F15" s="24"/>
      <c r="G15" s="24"/>
    </row>
    <row r="16" spans="2:7" x14ac:dyDescent="0.25">
      <c r="B16" s="26"/>
      <c r="C16" s="4"/>
      <c r="D16" s="4"/>
      <c r="E16" s="24"/>
      <c r="F16" s="24"/>
      <c r="G16" s="24"/>
    </row>
    <row r="17" spans="2:7" ht="15.75" customHeight="1" x14ac:dyDescent="0.25">
      <c r="B17" s="5" t="s">
        <v>30</v>
      </c>
      <c r="C17" s="4"/>
      <c r="D17" s="4"/>
      <c r="E17" s="24"/>
      <c r="F17" s="24"/>
      <c r="G17" s="24"/>
    </row>
    <row r="18" spans="2:7" ht="15.75" customHeight="1" x14ac:dyDescent="0.25">
      <c r="B18" s="5" t="s">
        <v>24</v>
      </c>
      <c r="C18" s="4"/>
      <c r="D18" s="4"/>
      <c r="E18" s="24"/>
      <c r="F18" s="24"/>
      <c r="G18" s="24"/>
    </row>
    <row r="19" spans="2:7" x14ac:dyDescent="0.25">
      <c r="B19" s="28" t="s">
        <v>23</v>
      </c>
      <c r="C19" s="4"/>
      <c r="D19" s="4"/>
      <c r="E19" s="24"/>
      <c r="F19" s="24"/>
      <c r="G19" s="24"/>
    </row>
    <row r="20" spans="2:7" x14ac:dyDescent="0.25">
      <c r="B20" s="27" t="s">
        <v>22</v>
      </c>
      <c r="C20" s="4"/>
      <c r="D20" s="4"/>
      <c r="E20" s="24"/>
      <c r="F20" s="24"/>
      <c r="G20" s="24"/>
    </row>
    <row r="21" spans="2:7" x14ac:dyDescent="0.25">
      <c r="B21" s="27" t="s">
        <v>15</v>
      </c>
      <c r="C21" s="4"/>
      <c r="D21" s="4"/>
      <c r="E21" s="24"/>
      <c r="F21" s="24"/>
      <c r="G21" s="24"/>
    </row>
    <row r="22" spans="2:7" x14ac:dyDescent="0.25">
      <c r="B22" s="5" t="s">
        <v>21</v>
      </c>
      <c r="C22" s="4"/>
      <c r="D22" s="4"/>
      <c r="E22" s="24"/>
      <c r="F22" s="24"/>
      <c r="G22" s="24"/>
    </row>
    <row r="23" spans="2:7" x14ac:dyDescent="0.25">
      <c r="B23" s="26" t="s">
        <v>20</v>
      </c>
      <c r="C23" s="4"/>
      <c r="D23" s="4"/>
      <c r="E23" s="24"/>
      <c r="F23" s="24"/>
      <c r="G23" s="24"/>
    </row>
    <row r="24" spans="2:7" x14ac:dyDescent="0.25">
      <c r="B24" s="5" t="s">
        <v>19</v>
      </c>
      <c r="C24" s="4"/>
      <c r="D24" s="4"/>
      <c r="E24" s="24"/>
      <c r="F24" s="24"/>
      <c r="G24" s="24"/>
    </row>
    <row r="25" spans="2:7" x14ac:dyDescent="0.25">
      <c r="B25" s="26" t="s">
        <v>18</v>
      </c>
      <c r="C25" s="4"/>
      <c r="D25" s="4"/>
      <c r="E25" s="24"/>
      <c r="F25" s="24"/>
      <c r="G25" s="24"/>
    </row>
    <row r="26" spans="2:7" x14ac:dyDescent="0.25">
      <c r="B26" s="9" t="s">
        <v>9</v>
      </c>
      <c r="C26" s="4"/>
      <c r="D26" s="4"/>
      <c r="E26" s="24"/>
      <c r="F26" s="24"/>
      <c r="G26" s="24"/>
    </row>
  </sheetData>
  <mergeCells count="1">
    <mergeCell ref="B2:G2"/>
  </mergeCells>
  <pageMargins left="0.7" right="0.7" top="0.75" bottom="0.75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tabSelected="1" topLeftCell="B64" zoomScaleNormal="100" workbookViewId="0">
      <selection activeCell="B94" sqref="B94:E96"/>
    </sheetView>
  </sheetViews>
  <sheetFormatPr defaultRowHeight="15" x14ac:dyDescent="0.25"/>
  <cols>
    <col min="1" max="1" width="4.140625" customWidth="1"/>
    <col min="2" max="2" width="33.140625" customWidth="1"/>
    <col min="3" max="3" width="79.5703125" customWidth="1"/>
    <col min="4" max="4" width="20.5703125" customWidth="1"/>
    <col min="5" max="5" width="20.85546875" customWidth="1"/>
    <col min="6" max="7" width="25.28515625" customWidth="1"/>
    <col min="8" max="8" width="15.7109375" customWidth="1"/>
  </cols>
  <sheetData>
    <row r="1" spans="1:6" ht="18" x14ac:dyDescent="0.25">
      <c r="A1" s="63"/>
      <c r="B1" s="64"/>
      <c r="C1" s="64"/>
      <c r="D1" s="64"/>
      <c r="E1" s="64"/>
    </row>
    <row r="2" spans="1:6" ht="15.75" x14ac:dyDescent="0.25">
      <c r="A2" s="63"/>
      <c r="B2" s="173" t="s">
        <v>153</v>
      </c>
      <c r="C2" s="173"/>
      <c r="D2" s="173"/>
      <c r="E2" s="173"/>
    </row>
    <row r="3" spans="1:6" ht="18" x14ac:dyDescent="0.25">
      <c r="A3" s="63"/>
      <c r="B3" s="64"/>
      <c r="C3" s="64"/>
      <c r="D3" s="64"/>
      <c r="E3" s="64"/>
    </row>
    <row r="4" spans="1:6" ht="15.75" x14ac:dyDescent="0.25">
      <c r="A4" s="63"/>
      <c r="B4" s="174" t="s">
        <v>42</v>
      </c>
      <c r="C4" s="174"/>
      <c r="D4" s="174"/>
      <c r="E4" s="174"/>
    </row>
    <row r="5" spans="1:6" s="23" customFormat="1" ht="9.75" customHeight="1" x14ac:dyDescent="0.25">
      <c r="A5" s="63"/>
      <c r="B5" s="64"/>
      <c r="C5" s="64"/>
      <c r="D5" s="64"/>
      <c r="E5" s="64"/>
    </row>
    <row r="6" spans="1:6" s="54" customFormat="1" ht="30" customHeight="1" x14ac:dyDescent="0.25">
      <c r="A6" s="63"/>
      <c r="B6" s="167" t="s">
        <v>6</v>
      </c>
      <c r="C6" s="168"/>
      <c r="D6" s="168"/>
      <c r="E6" s="169"/>
    </row>
    <row r="7" spans="1:6" s="54" customFormat="1" ht="24.75" customHeight="1" x14ac:dyDescent="0.2">
      <c r="A7" s="23"/>
      <c r="B7" s="170">
        <v>1</v>
      </c>
      <c r="C7" s="171"/>
      <c r="D7" s="171"/>
      <c r="E7" s="172"/>
    </row>
    <row r="8" spans="1:6" s="89" customFormat="1" ht="50.25" customHeight="1" x14ac:dyDescent="0.3">
      <c r="A8" s="87"/>
      <c r="B8" s="88" t="s">
        <v>199</v>
      </c>
      <c r="C8" s="88"/>
      <c r="D8" s="86" t="s">
        <v>217</v>
      </c>
      <c r="E8" s="86" t="s">
        <v>218</v>
      </c>
    </row>
    <row r="9" spans="1:6" s="82" customFormat="1" ht="30" customHeight="1" x14ac:dyDescent="0.25">
      <c r="A9" s="81"/>
      <c r="B9" s="90" t="s">
        <v>26</v>
      </c>
      <c r="C9" s="90" t="s">
        <v>26</v>
      </c>
      <c r="D9" s="127">
        <f>SUM(D10+D13+D20+D29)</f>
        <v>732397</v>
      </c>
      <c r="E9" s="140">
        <f>SUM(E10+E13+E20+E29)</f>
        <v>601663.65</v>
      </c>
      <c r="F9" s="139"/>
    </row>
    <row r="10" spans="1:6" s="82" customFormat="1" ht="30" customHeight="1" x14ac:dyDescent="0.25">
      <c r="A10" s="83"/>
      <c r="B10" s="91" t="s">
        <v>154</v>
      </c>
      <c r="C10" s="91" t="s">
        <v>155</v>
      </c>
      <c r="D10" s="128">
        <v>1343</v>
      </c>
      <c r="E10" s="128">
        <v>1343</v>
      </c>
    </row>
    <row r="11" spans="1:6" s="84" customFormat="1" ht="30" customHeight="1" x14ac:dyDescent="0.25">
      <c r="A11" s="81"/>
      <c r="B11" s="132" t="s">
        <v>156</v>
      </c>
      <c r="C11" s="132" t="s">
        <v>155</v>
      </c>
      <c r="D11" s="131">
        <v>1343</v>
      </c>
      <c r="E11" s="131">
        <v>1343</v>
      </c>
    </row>
    <row r="12" spans="1:6" s="84" customFormat="1" ht="30" customHeight="1" x14ac:dyDescent="0.25">
      <c r="A12" s="81"/>
      <c r="B12" s="92">
        <v>671</v>
      </c>
      <c r="C12" s="92" t="s">
        <v>8</v>
      </c>
      <c r="D12" s="129">
        <v>1343</v>
      </c>
      <c r="E12" s="129">
        <v>1343</v>
      </c>
    </row>
    <row r="13" spans="1:6" s="82" customFormat="1" ht="30" customHeight="1" x14ac:dyDescent="0.25">
      <c r="A13" s="81"/>
      <c r="B13" s="91" t="s">
        <v>157</v>
      </c>
      <c r="C13" s="91" t="s">
        <v>158</v>
      </c>
      <c r="D13" s="128">
        <v>6119</v>
      </c>
      <c r="E13" s="128">
        <v>0.43</v>
      </c>
    </row>
    <row r="14" spans="1:6" s="82" customFormat="1" ht="30" customHeight="1" x14ac:dyDescent="0.25">
      <c r="A14" s="81"/>
      <c r="B14" s="132" t="s">
        <v>159</v>
      </c>
      <c r="C14" s="132" t="s">
        <v>160</v>
      </c>
      <c r="D14" s="131">
        <v>6119</v>
      </c>
      <c r="E14" s="128">
        <v>0.43</v>
      </c>
    </row>
    <row r="15" spans="1:6" s="82" customFormat="1" ht="30" customHeight="1" x14ac:dyDescent="0.25">
      <c r="A15" s="81"/>
      <c r="B15" s="92">
        <v>641</v>
      </c>
      <c r="C15" s="92" t="s">
        <v>60</v>
      </c>
      <c r="D15" s="129">
        <v>0</v>
      </c>
      <c r="E15" s="129">
        <v>0.43</v>
      </c>
    </row>
    <row r="16" spans="1:6" s="84" customFormat="1" ht="30" customHeight="1" x14ac:dyDescent="0.25">
      <c r="A16" s="81"/>
      <c r="B16" s="92">
        <v>642</v>
      </c>
      <c r="C16" s="92" t="s">
        <v>161</v>
      </c>
      <c r="D16" s="129">
        <v>0</v>
      </c>
      <c r="E16" s="129">
        <v>0</v>
      </c>
    </row>
    <row r="17" spans="1:5" s="82" customFormat="1" ht="30" customHeight="1" x14ac:dyDescent="0.25">
      <c r="A17" s="81"/>
      <c r="B17" s="92">
        <v>661</v>
      </c>
      <c r="C17" s="92" t="s">
        <v>110</v>
      </c>
      <c r="D17" s="129">
        <v>6119</v>
      </c>
      <c r="E17" s="129">
        <v>0</v>
      </c>
    </row>
    <row r="18" spans="1:5" s="81" customFormat="1" ht="19.5" customHeight="1" x14ac:dyDescent="0.25">
      <c r="B18" s="132" t="s">
        <v>162</v>
      </c>
      <c r="C18" s="132" t="s">
        <v>163</v>
      </c>
      <c r="D18" s="103"/>
      <c r="E18" s="103"/>
    </row>
    <row r="19" spans="1:5" s="81" customFormat="1" ht="18.75" customHeight="1" x14ac:dyDescent="0.25">
      <c r="B19" s="92">
        <v>9221</v>
      </c>
      <c r="C19" s="92" t="s">
        <v>140</v>
      </c>
      <c r="D19" s="103"/>
      <c r="E19" s="103"/>
    </row>
    <row r="20" spans="1:5" s="81" customFormat="1" ht="15.75" x14ac:dyDescent="0.25">
      <c r="A20" s="85"/>
      <c r="B20" s="91" t="s">
        <v>164</v>
      </c>
      <c r="C20" s="91" t="s">
        <v>165</v>
      </c>
      <c r="D20" s="128">
        <f>SUM(D21+D25+D27)</f>
        <v>181871</v>
      </c>
      <c r="E20" s="128">
        <f>SUM(E21+E25+E27)</f>
        <v>53058.7</v>
      </c>
    </row>
    <row r="21" spans="1:5" s="81" customFormat="1" ht="15.75" x14ac:dyDescent="0.25">
      <c r="B21" s="132" t="s">
        <v>166</v>
      </c>
      <c r="C21" s="132" t="s">
        <v>167</v>
      </c>
      <c r="D21" s="131">
        <v>73620</v>
      </c>
      <c r="E21" s="129">
        <v>34408.699999999997</v>
      </c>
    </row>
    <row r="22" spans="1:5" s="81" customFormat="1" ht="15.75" x14ac:dyDescent="0.25">
      <c r="B22" s="92">
        <v>634</v>
      </c>
      <c r="C22" s="92" t="s">
        <v>168</v>
      </c>
      <c r="D22" s="129">
        <v>0</v>
      </c>
      <c r="E22" s="129">
        <v>0</v>
      </c>
    </row>
    <row r="23" spans="1:5" s="81" customFormat="1" ht="15.75" x14ac:dyDescent="0.25">
      <c r="B23" s="92">
        <v>636</v>
      </c>
      <c r="C23" s="92" t="s">
        <v>169</v>
      </c>
      <c r="D23" s="129">
        <v>0</v>
      </c>
      <c r="E23" s="129">
        <v>0</v>
      </c>
    </row>
    <row r="24" spans="1:5" s="81" customFormat="1" ht="15.75" x14ac:dyDescent="0.25">
      <c r="B24" s="92">
        <v>652</v>
      </c>
      <c r="C24" s="92" t="s">
        <v>170</v>
      </c>
      <c r="D24" s="129">
        <v>73620</v>
      </c>
      <c r="E24" s="129">
        <v>34408.699999999997</v>
      </c>
    </row>
    <row r="25" spans="1:5" s="81" customFormat="1" ht="15.75" x14ac:dyDescent="0.25">
      <c r="B25" s="132" t="s">
        <v>136</v>
      </c>
      <c r="C25" s="132" t="s">
        <v>137</v>
      </c>
      <c r="D25" s="131">
        <v>89601</v>
      </c>
      <c r="E25" s="131">
        <v>0</v>
      </c>
    </row>
    <row r="26" spans="1:5" s="81" customFormat="1" ht="15.75" x14ac:dyDescent="0.25">
      <c r="B26" s="92">
        <v>922</v>
      </c>
      <c r="C26" s="92" t="s">
        <v>200</v>
      </c>
      <c r="D26" s="129">
        <v>89601</v>
      </c>
      <c r="E26" s="131">
        <v>0</v>
      </c>
    </row>
    <row r="27" spans="1:5" s="81" customFormat="1" ht="15.75" x14ac:dyDescent="0.25">
      <c r="B27" s="132" t="s">
        <v>171</v>
      </c>
      <c r="C27" s="132" t="s">
        <v>133</v>
      </c>
      <c r="D27" s="131">
        <v>18650</v>
      </c>
      <c r="E27" s="131">
        <v>18650</v>
      </c>
    </row>
    <row r="28" spans="1:5" s="81" customFormat="1" ht="15.75" x14ac:dyDescent="0.25">
      <c r="B28" s="92">
        <v>671</v>
      </c>
      <c r="C28" s="92" t="s">
        <v>64</v>
      </c>
      <c r="D28" s="129">
        <v>18650</v>
      </c>
      <c r="E28" s="129">
        <v>18650</v>
      </c>
    </row>
    <row r="29" spans="1:5" s="81" customFormat="1" ht="15.75" x14ac:dyDescent="0.25">
      <c r="A29" s="85"/>
      <c r="B29" s="91" t="s">
        <v>172</v>
      </c>
      <c r="C29" s="91" t="s">
        <v>173</v>
      </c>
      <c r="D29" s="128">
        <f>SUM(D30+D33)</f>
        <v>543064</v>
      </c>
      <c r="E29" s="128">
        <v>547261.52</v>
      </c>
    </row>
    <row r="30" spans="1:5" s="81" customFormat="1" ht="15.75" x14ac:dyDescent="0.25">
      <c r="B30" s="132" t="s">
        <v>174</v>
      </c>
      <c r="C30" s="92" t="s">
        <v>175</v>
      </c>
      <c r="D30" s="131">
        <f>SUM(D32)</f>
        <v>537000</v>
      </c>
      <c r="E30" s="128">
        <v>547261.52</v>
      </c>
    </row>
    <row r="31" spans="1:5" s="81" customFormat="1" ht="15.75" x14ac:dyDescent="0.25">
      <c r="B31" s="92">
        <v>634</v>
      </c>
      <c r="C31" s="92" t="s">
        <v>168</v>
      </c>
      <c r="D31" s="129">
        <v>0</v>
      </c>
      <c r="E31" s="129">
        <v>0</v>
      </c>
    </row>
    <row r="32" spans="1:5" s="81" customFormat="1" ht="15.75" x14ac:dyDescent="0.25">
      <c r="B32" s="92">
        <v>636</v>
      </c>
      <c r="C32" s="92" t="s">
        <v>169</v>
      </c>
      <c r="D32" s="129">
        <v>537000</v>
      </c>
      <c r="E32" s="141">
        <v>547261.52</v>
      </c>
    </row>
    <row r="33" spans="1:5" s="81" customFormat="1" ht="15.75" x14ac:dyDescent="0.25">
      <c r="B33" s="132" t="s">
        <v>176</v>
      </c>
      <c r="C33" s="92" t="s">
        <v>177</v>
      </c>
      <c r="D33" s="129">
        <f>SUM(D35)</f>
        <v>6064</v>
      </c>
      <c r="E33" s="131">
        <v>0</v>
      </c>
    </row>
    <row r="34" spans="1:5" s="81" customFormat="1" ht="15.75" x14ac:dyDescent="0.25">
      <c r="B34" s="92">
        <v>632</v>
      </c>
      <c r="C34" s="92" t="s">
        <v>178</v>
      </c>
      <c r="D34" s="129">
        <v>0</v>
      </c>
      <c r="E34" s="129">
        <v>0</v>
      </c>
    </row>
    <row r="35" spans="1:5" s="81" customFormat="1" ht="15.75" x14ac:dyDescent="0.25">
      <c r="B35" s="92">
        <v>638</v>
      </c>
      <c r="C35" s="92" t="s">
        <v>179</v>
      </c>
      <c r="D35" s="129">
        <v>6064</v>
      </c>
      <c r="E35" s="129">
        <v>0</v>
      </c>
    </row>
    <row r="36" spans="1:5" s="81" customFormat="1" ht="15.75" x14ac:dyDescent="0.25">
      <c r="B36" s="92">
        <v>639</v>
      </c>
      <c r="C36" s="92" t="s">
        <v>180</v>
      </c>
      <c r="D36" s="129">
        <v>0</v>
      </c>
      <c r="E36" s="129">
        <v>0</v>
      </c>
    </row>
    <row r="37" spans="1:5" s="81" customFormat="1" ht="15.75" x14ac:dyDescent="0.25">
      <c r="B37" s="132" t="s">
        <v>181</v>
      </c>
      <c r="C37" s="92" t="s">
        <v>182</v>
      </c>
      <c r="D37" s="129">
        <v>0</v>
      </c>
      <c r="E37" s="131">
        <v>0</v>
      </c>
    </row>
    <row r="38" spans="1:5" s="81" customFormat="1" ht="15.75" x14ac:dyDescent="0.25">
      <c r="B38" s="132" t="s">
        <v>183</v>
      </c>
      <c r="C38" s="92" t="s">
        <v>184</v>
      </c>
      <c r="D38" s="129">
        <v>0</v>
      </c>
      <c r="E38" s="131">
        <v>0</v>
      </c>
    </row>
    <row r="39" spans="1:5" s="81" customFormat="1" ht="15.75" x14ac:dyDescent="0.25">
      <c r="B39" s="92">
        <v>663</v>
      </c>
      <c r="C39" s="92" t="s">
        <v>185</v>
      </c>
      <c r="D39" s="129">
        <v>0</v>
      </c>
      <c r="E39" s="129">
        <v>0</v>
      </c>
    </row>
    <row r="40" spans="1:5" s="81" customFormat="1" ht="15.75" x14ac:dyDescent="0.25">
      <c r="B40" s="93" t="s">
        <v>25</v>
      </c>
      <c r="C40" s="93" t="s">
        <v>25</v>
      </c>
      <c r="D40" s="127">
        <f>SUM(D41+D71)</f>
        <v>732397</v>
      </c>
      <c r="E40" s="127">
        <f>SUM(E41+E71)</f>
        <v>636821.27</v>
      </c>
    </row>
    <row r="41" spans="1:5" s="81" customFormat="1" ht="15.75" x14ac:dyDescent="0.25">
      <c r="B41" s="91" t="s">
        <v>234</v>
      </c>
      <c r="C41" s="91" t="s">
        <v>187</v>
      </c>
      <c r="D41" s="128">
        <v>556993</v>
      </c>
      <c r="E41" s="127">
        <v>581688.47</v>
      </c>
    </row>
    <row r="42" spans="1:5" s="81" customFormat="1" ht="15.75" x14ac:dyDescent="0.25">
      <c r="B42" s="91" t="s">
        <v>207</v>
      </c>
      <c r="C42" s="91" t="s">
        <v>208</v>
      </c>
      <c r="D42" s="128">
        <v>556993</v>
      </c>
      <c r="E42" s="127">
        <v>581688.47</v>
      </c>
    </row>
    <row r="43" spans="1:5" s="81" customFormat="1" ht="15.75" x14ac:dyDescent="0.25">
      <c r="B43" s="91" t="s">
        <v>232</v>
      </c>
      <c r="C43" s="91" t="s">
        <v>155</v>
      </c>
      <c r="D43" s="128">
        <v>1343</v>
      </c>
      <c r="E43" s="127">
        <v>1343</v>
      </c>
    </row>
    <row r="44" spans="1:5" s="81" customFormat="1" ht="15.75" x14ac:dyDescent="0.25">
      <c r="B44" s="91" t="s">
        <v>233</v>
      </c>
      <c r="C44" s="91" t="s">
        <v>155</v>
      </c>
      <c r="D44" s="128">
        <v>1343</v>
      </c>
      <c r="E44" s="127">
        <v>1343</v>
      </c>
    </row>
    <row r="45" spans="1:5" s="81" customFormat="1" ht="15.75" x14ac:dyDescent="0.25">
      <c r="B45" s="133">
        <v>32</v>
      </c>
      <c r="C45" s="95" t="s">
        <v>8</v>
      </c>
      <c r="D45" s="134">
        <v>1343</v>
      </c>
      <c r="E45" s="135">
        <v>1343</v>
      </c>
    </row>
    <row r="46" spans="1:5" s="81" customFormat="1" ht="15.75" x14ac:dyDescent="0.25">
      <c r="B46" s="95">
        <v>323</v>
      </c>
      <c r="C46" s="95" t="s">
        <v>68</v>
      </c>
      <c r="D46" s="134"/>
      <c r="E46" s="138">
        <v>1343</v>
      </c>
    </row>
    <row r="47" spans="1:5" s="81" customFormat="1" ht="15.75" x14ac:dyDescent="0.25">
      <c r="A47" s="85"/>
      <c r="B47" s="91" t="s">
        <v>164</v>
      </c>
      <c r="C47" s="91" t="s">
        <v>188</v>
      </c>
      <c r="D47" s="128">
        <v>18650</v>
      </c>
      <c r="E47" s="128">
        <v>18650</v>
      </c>
    </row>
    <row r="48" spans="1:5" s="81" customFormat="1" ht="15.75" x14ac:dyDescent="0.25">
      <c r="B48" s="136" t="s">
        <v>189</v>
      </c>
      <c r="C48" s="137" t="s">
        <v>190</v>
      </c>
      <c r="D48" s="128">
        <v>18650</v>
      </c>
      <c r="E48" s="128">
        <v>18650</v>
      </c>
    </row>
    <row r="49" spans="1:5" s="81" customFormat="1" ht="15.75" x14ac:dyDescent="0.25">
      <c r="B49" s="133">
        <v>32</v>
      </c>
      <c r="C49" s="133" t="s">
        <v>8</v>
      </c>
      <c r="D49" s="134">
        <v>18650</v>
      </c>
      <c r="E49" s="134">
        <v>18650</v>
      </c>
    </row>
    <row r="50" spans="1:5" s="81" customFormat="1" ht="15.75" x14ac:dyDescent="0.25">
      <c r="B50" s="92">
        <v>321</v>
      </c>
      <c r="C50" s="92" t="s">
        <v>17</v>
      </c>
      <c r="D50" s="129"/>
      <c r="E50" s="129">
        <v>845.86</v>
      </c>
    </row>
    <row r="51" spans="1:5" s="81" customFormat="1" ht="15.75" x14ac:dyDescent="0.25">
      <c r="B51" s="92">
        <v>322</v>
      </c>
      <c r="C51" s="92" t="s">
        <v>191</v>
      </c>
      <c r="D51" s="103"/>
      <c r="E51" s="129">
        <v>4300</v>
      </c>
    </row>
    <row r="52" spans="1:5" s="81" customFormat="1" ht="15.75" x14ac:dyDescent="0.25">
      <c r="B52" s="92">
        <v>323</v>
      </c>
      <c r="C52" s="92" t="s">
        <v>192</v>
      </c>
      <c r="D52" s="103"/>
      <c r="E52" s="129">
        <v>12114.14</v>
      </c>
    </row>
    <row r="53" spans="1:5" s="81" customFormat="1" ht="15.75" x14ac:dyDescent="0.25">
      <c r="B53" s="92">
        <v>329</v>
      </c>
      <c r="C53" s="92" t="s">
        <v>193</v>
      </c>
      <c r="D53" s="103"/>
      <c r="E53" s="129">
        <v>1390</v>
      </c>
    </row>
    <row r="54" spans="1:5" s="81" customFormat="1" ht="15.75" x14ac:dyDescent="0.25">
      <c r="B54" s="92">
        <v>343</v>
      </c>
      <c r="C54" s="92" t="s">
        <v>194</v>
      </c>
      <c r="D54" s="103"/>
      <c r="E54" s="103"/>
    </row>
    <row r="55" spans="1:5" s="81" customFormat="1" ht="15.75" x14ac:dyDescent="0.25">
      <c r="A55" s="85"/>
      <c r="B55" s="91" t="s">
        <v>195</v>
      </c>
      <c r="C55" s="91" t="s">
        <v>186</v>
      </c>
      <c r="D55" s="128">
        <v>537000</v>
      </c>
      <c r="E55" s="128">
        <v>561695.47</v>
      </c>
    </row>
    <row r="56" spans="1:5" s="81" customFormat="1" ht="15.75" x14ac:dyDescent="0.25">
      <c r="B56" s="136" t="s">
        <v>196</v>
      </c>
      <c r="C56" s="137" t="s">
        <v>175</v>
      </c>
      <c r="D56" s="128">
        <v>537000</v>
      </c>
      <c r="E56" s="128">
        <v>561695.47</v>
      </c>
    </row>
    <row r="57" spans="1:5" s="81" customFormat="1" ht="15.75" x14ac:dyDescent="0.25">
      <c r="B57" s="132">
        <v>31</v>
      </c>
      <c r="C57" s="132" t="s">
        <v>4</v>
      </c>
      <c r="D57" s="134">
        <v>494100</v>
      </c>
      <c r="E57" s="134">
        <v>505064.11</v>
      </c>
    </row>
    <row r="58" spans="1:5" s="81" customFormat="1" ht="15.75" x14ac:dyDescent="0.25">
      <c r="B58" s="92">
        <v>311</v>
      </c>
      <c r="C58" s="92" t="s">
        <v>16</v>
      </c>
      <c r="D58" s="103"/>
      <c r="E58" s="129">
        <v>405361.71</v>
      </c>
    </row>
    <row r="59" spans="1:5" s="81" customFormat="1" ht="15.75" x14ac:dyDescent="0.25">
      <c r="B59" s="92">
        <v>312</v>
      </c>
      <c r="C59" s="92" t="s">
        <v>65</v>
      </c>
      <c r="D59" s="103"/>
      <c r="E59" s="129">
        <v>32620.28</v>
      </c>
    </row>
    <row r="60" spans="1:5" s="81" customFormat="1" ht="15.75" x14ac:dyDescent="0.25">
      <c r="B60" s="92">
        <v>313</v>
      </c>
      <c r="C60" s="92" t="s">
        <v>66</v>
      </c>
      <c r="D60" s="103"/>
      <c r="E60" s="129">
        <v>67082.12</v>
      </c>
    </row>
    <row r="61" spans="1:5" s="81" customFormat="1" ht="15.75" x14ac:dyDescent="0.25">
      <c r="B61" s="132">
        <v>32</v>
      </c>
      <c r="C61" s="132" t="s">
        <v>8</v>
      </c>
      <c r="D61" s="131">
        <v>42900</v>
      </c>
      <c r="E61" s="131">
        <v>56631.360000000001</v>
      </c>
    </row>
    <row r="62" spans="1:5" s="81" customFormat="1" ht="15.75" x14ac:dyDescent="0.25">
      <c r="B62" s="92">
        <v>321</v>
      </c>
      <c r="C62" s="92" t="s">
        <v>17</v>
      </c>
      <c r="D62" s="103"/>
      <c r="E62" s="129">
        <v>26055.95</v>
      </c>
    </row>
    <row r="63" spans="1:5" s="81" customFormat="1" ht="15.75" x14ac:dyDescent="0.25">
      <c r="B63" s="92">
        <v>323</v>
      </c>
      <c r="C63" s="92" t="s">
        <v>192</v>
      </c>
      <c r="D63" s="103"/>
      <c r="E63" s="129">
        <v>27184.91</v>
      </c>
    </row>
    <row r="64" spans="1:5" s="81" customFormat="1" ht="15.75" x14ac:dyDescent="0.25">
      <c r="B64" s="92">
        <v>329</v>
      </c>
      <c r="C64" s="92" t="s">
        <v>193</v>
      </c>
      <c r="D64" s="103"/>
      <c r="E64" s="129">
        <v>3390.5</v>
      </c>
    </row>
    <row r="65" spans="2:5" s="81" customFormat="1" ht="15.75" x14ac:dyDescent="0.25">
      <c r="B65" s="92">
        <v>343</v>
      </c>
      <c r="C65" s="92" t="s">
        <v>194</v>
      </c>
      <c r="D65" s="103"/>
      <c r="E65" s="129"/>
    </row>
    <row r="66" spans="2:5" s="81" customFormat="1" ht="15.75" x14ac:dyDescent="0.25">
      <c r="B66" s="92">
        <v>424</v>
      </c>
      <c r="C66" s="92" t="s">
        <v>197</v>
      </c>
      <c r="D66" s="103"/>
      <c r="E66" s="129"/>
    </row>
    <row r="67" spans="2:5" s="81" customFormat="1" ht="15.75" x14ac:dyDescent="0.25">
      <c r="B67" s="91" t="s">
        <v>209</v>
      </c>
      <c r="C67" s="91" t="s">
        <v>210</v>
      </c>
      <c r="D67" s="128">
        <v>0</v>
      </c>
      <c r="E67" s="128">
        <v>0</v>
      </c>
    </row>
    <row r="68" spans="2:5" s="81" customFormat="1" ht="15.75" x14ac:dyDescent="0.25">
      <c r="B68" s="91" t="s">
        <v>211</v>
      </c>
      <c r="C68" s="91" t="s">
        <v>212</v>
      </c>
      <c r="D68" s="128">
        <v>0</v>
      </c>
      <c r="E68" s="128">
        <v>0</v>
      </c>
    </row>
    <row r="69" spans="2:5" s="81" customFormat="1" ht="15.75" x14ac:dyDescent="0.25">
      <c r="B69" s="91" t="s">
        <v>171</v>
      </c>
      <c r="C69" s="91" t="s">
        <v>133</v>
      </c>
      <c r="D69" s="128">
        <v>0</v>
      </c>
      <c r="E69" s="128">
        <v>0</v>
      </c>
    </row>
    <row r="70" spans="2:5" s="81" customFormat="1" ht="15.75" x14ac:dyDescent="0.25">
      <c r="B70" s="92">
        <v>451</v>
      </c>
      <c r="C70" s="92" t="s">
        <v>75</v>
      </c>
      <c r="D70" s="129"/>
      <c r="E70" s="129"/>
    </row>
    <row r="71" spans="2:5" s="81" customFormat="1" ht="15.75" x14ac:dyDescent="0.25">
      <c r="B71" s="91" t="s">
        <v>201</v>
      </c>
      <c r="C71" s="91" t="s">
        <v>134</v>
      </c>
      <c r="D71" s="128">
        <v>175404</v>
      </c>
      <c r="E71" s="128">
        <v>55132.800000000003</v>
      </c>
    </row>
    <row r="72" spans="2:5" s="81" customFormat="1" ht="15.75" x14ac:dyDescent="0.25">
      <c r="B72" s="91" t="s">
        <v>235</v>
      </c>
      <c r="C72" s="91" t="s">
        <v>236</v>
      </c>
      <c r="D72" s="128">
        <v>6064</v>
      </c>
      <c r="E72" s="128">
        <v>3250</v>
      </c>
    </row>
    <row r="73" spans="2:5" s="81" customFormat="1" ht="15.75" x14ac:dyDescent="0.25">
      <c r="B73" s="91" t="s">
        <v>195</v>
      </c>
      <c r="C73" s="91" t="s">
        <v>186</v>
      </c>
      <c r="D73" s="128">
        <v>6064</v>
      </c>
      <c r="E73" s="128">
        <v>3250</v>
      </c>
    </row>
    <row r="74" spans="2:5" s="81" customFormat="1" ht="15.75" x14ac:dyDescent="0.25">
      <c r="B74" s="91" t="s">
        <v>237</v>
      </c>
      <c r="C74" s="91" t="s">
        <v>238</v>
      </c>
      <c r="D74" s="128">
        <v>6064</v>
      </c>
      <c r="E74" s="128">
        <v>3250</v>
      </c>
    </row>
    <row r="75" spans="2:5" s="81" customFormat="1" ht="15.75" x14ac:dyDescent="0.25">
      <c r="B75" s="133">
        <v>32</v>
      </c>
      <c r="C75" s="133" t="s">
        <v>8</v>
      </c>
      <c r="D75" s="134">
        <v>6064</v>
      </c>
      <c r="E75" s="134">
        <v>3250</v>
      </c>
    </row>
    <row r="76" spans="2:5" s="81" customFormat="1" ht="15.75" x14ac:dyDescent="0.25">
      <c r="B76" s="95">
        <v>321</v>
      </c>
      <c r="C76" s="95" t="s">
        <v>17</v>
      </c>
      <c r="D76" s="130"/>
      <c r="E76" s="130">
        <v>3025</v>
      </c>
    </row>
    <row r="77" spans="2:5" s="81" customFormat="1" ht="15.75" x14ac:dyDescent="0.25">
      <c r="B77" s="95">
        <v>329</v>
      </c>
      <c r="C77" s="95" t="s">
        <v>69</v>
      </c>
      <c r="D77" s="130"/>
      <c r="E77" s="130">
        <v>225</v>
      </c>
    </row>
    <row r="78" spans="2:5" s="81" customFormat="1" ht="15.75" x14ac:dyDescent="0.25">
      <c r="B78" s="91" t="s">
        <v>202</v>
      </c>
      <c r="C78" s="91" t="s">
        <v>135</v>
      </c>
      <c r="D78" s="128">
        <v>163221</v>
      </c>
      <c r="E78" s="128">
        <v>45763.8</v>
      </c>
    </row>
    <row r="79" spans="2:5" s="81" customFormat="1" ht="15.75" x14ac:dyDescent="0.25">
      <c r="B79" s="91" t="s">
        <v>164</v>
      </c>
      <c r="C79" s="91" t="s">
        <v>188</v>
      </c>
      <c r="D79" s="128">
        <v>163221</v>
      </c>
      <c r="E79" s="128">
        <v>45763.8</v>
      </c>
    </row>
    <row r="80" spans="2:5" s="81" customFormat="1" ht="15.75" x14ac:dyDescent="0.25">
      <c r="B80" s="91" t="s">
        <v>239</v>
      </c>
      <c r="C80" s="91" t="s">
        <v>240</v>
      </c>
      <c r="D80" s="128">
        <v>163221</v>
      </c>
      <c r="E80" s="128">
        <v>45763.8</v>
      </c>
    </row>
    <row r="81" spans="1:5" s="81" customFormat="1" ht="15.75" x14ac:dyDescent="0.25">
      <c r="B81" s="91">
        <v>32</v>
      </c>
      <c r="C81" s="91" t="s">
        <v>8</v>
      </c>
      <c r="D81" s="128">
        <v>116021</v>
      </c>
      <c r="E81" s="128">
        <v>24350.06</v>
      </c>
    </row>
    <row r="82" spans="1:5" s="94" customFormat="1" ht="15.75" x14ac:dyDescent="0.25">
      <c r="A82" s="83"/>
      <c r="B82" s="95">
        <v>312</v>
      </c>
      <c r="C82" s="95" t="s">
        <v>65</v>
      </c>
      <c r="D82" s="130"/>
      <c r="E82" s="130"/>
    </row>
    <row r="83" spans="1:5" s="81" customFormat="1" ht="15.75" x14ac:dyDescent="0.25">
      <c r="B83" s="92">
        <v>321</v>
      </c>
      <c r="C83" s="92" t="s">
        <v>203</v>
      </c>
      <c r="D83" s="103"/>
      <c r="E83" s="129">
        <v>240</v>
      </c>
    </row>
    <row r="84" spans="1:5" s="81" customFormat="1" ht="15.75" x14ac:dyDescent="0.25">
      <c r="B84" s="92">
        <v>322</v>
      </c>
      <c r="C84" s="92" t="s">
        <v>198</v>
      </c>
      <c r="D84" s="103"/>
      <c r="E84" s="129">
        <v>6592.1</v>
      </c>
    </row>
    <row r="85" spans="1:5" s="81" customFormat="1" ht="15.75" x14ac:dyDescent="0.25">
      <c r="B85" s="92">
        <v>323</v>
      </c>
      <c r="C85" s="92" t="s">
        <v>68</v>
      </c>
      <c r="D85" s="103"/>
      <c r="E85" s="129">
        <v>15646.47</v>
      </c>
    </row>
    <row r="86" spans="1:5" s="81" customFormat="1" ht="15.75" x14ac:dyDescent="0.25">
      <c r="B86" s="92">
        <v>329</v>
      </c>
      <c r="C86" s="92" t="s">
        <v>69</v>
      </c>
      <c r="D86" s="103"/>
      <c r="E86" s="129">
        <v>1871.49</v>
      </c>
    </row>
    <row r="87" spans="1:5" s="81" customFormat="1" ht="15.75" x14ac:dyDescent="0.25">
      <c r="B87" s="132">
        <v>34</v>
      </c>
      <c r="C87" s="132" t="s">
        <v>70</v>
      </c>
      <c r="D87" s="131">
        <v>1200</v>
      </c>
      <c r="E87" s="131">
        <v>1314.88</v>
      </c>
    </row>
    <row r="88" spans="1:5" s="81" customFormat="1" ht="15.75" x14ac:dyDescent="0.25">
      <c r="B88" s="92">
        <v>343</v>
      </c>
      <c r="C88" s="92" t="s">
        <v>71</v>
      </c>
      <c r="D88" s="103"/>
      <c r="E88" s="129">
        <v>1314.88</v>
      </c>
    </row>
    <row r="89" spans="1:5" s="81" customFormat="1" ht="15.75" x14ac:dyDescent="0.25">
      <c r="B89" s="132">
        <v>42</v>
      </c>
      <c r="C89" s="132" t="s">
        <v>72</v>
      </c>
      <c r="D89" s="131">
        <v>46000</v>
      </c>
      <c r="E89" s="131">
        <v>16797.38</v>
      </c>
    </row>
    <row r="90" spans="1:5" s="81" customFormat="1" ht="15.75" x14ac:dyDescent="0.25">
      <c r="B90" s="92">
        <v>422</v>
      </c>
      <c r="C90" s="92" t="s">
        <v>73</v>
      </c>
      <c r="D90" s="103"/>
      <c r="E90" s="129">
        <v>16797.38</v>
      </c>
    </row>
    <row r="91" spans="1:5" s="81" customFormat="1" ht="15.75" x14ac:dyDescent="0.25">
      <c r="B91" s="132">
        <v>45</v>
      </c>
      <c r="C91" s="132" t="s">
        <v>74</v>
      </c>
      <c r="D91" s="131"/>
      <c r="E91" s="131">
        <v>3301.48</v>
      </c>
    </row>
    <row r="92" spans="1:5" s="81" customFormat="1" ht="15.75" x14ac:dyDescent="0.25">
      <c r="B92" s="92">
        <v>451</v>
      </c>
      <c r="C92" s="92" t="s">
        <v>75</v>
      </c>
      <c r="D92" s="103"/>
      <c r="E92" s="129">
        <v>3301.48</v>
      </c>
    </row>
    <row r="93" spans="1:5" s="81" customFormat="1" ht="15.75" x14ac:dyDescent="0.25">
      <c r="B93" s="92">
        <v>452</v>
      </c>
      <c r="C93" s="92" t="s">
        <v>204</v>
      </c>
      <c r="D93" s="129"/>
      <c r="E93" s="129"/>
    </row>
    <row r="94" spans="1:5" s="85" customFormat="1" ht="15.75" x14ac:dyDescent="0.25">
      <c r="B94" s="176" t="s">
        <v>205</v>
      </c>
      <c r="C94" s="176" t="s">
        <v>138</v>
      </c>
      <c r="D94" s="177">
        <v>6119</v>
      </c>
      <c r="E94" s="177">
        <v>6119</v>
      </c>
    </row>
    <row r="95" spans="1:5" s="85" customFormat="1" ht="15.75" x14ac:dyDescent="0.25">
      <c r="B95" s="176" t="s">
        <v>241</v>
      </c>
      <c r="C95" s="176" t="s">
        <v>158</v>
      </c>
      <c r="D95" s="177">
        <v>6119</v>
      </c>
      <c r="E95" s="177">
        <v>6119</v>
      </c>
    </row>
    <row r="96" spans="1:5" s="81" customFormat="1" ht="15.75" x14ac:dyDescent="0.25">
      <c r="B96" s="175" t="s">
        <v>242</v>
      </c>
      <c r="C96" s="175" t="s">
        <v>206</v>
      </c>
      <c r="D96" s="177">
        <v>6119</v>
      </c>
      <c r="E96" s="177">
        <v>6119</v>
      </c>
    </row>
    <row r="97" spans="2:5" s="81" customFormat="1" ht="15.75" x14ac:dyDescent="0.25">
      <c r="B97" s="92">
        <v>422</v>
      </c>
      <c r="C97" s="92" t="s">
        <v>73</v>
      </c>
      <c r="D97" s="103"/>
      <c r="E97" s="129">
        <v>6119</v>
      </c>
    </row>
  </sheetData>
  <mergeCells count="4">
    <mergeCell ref="B2:E2"/>
    <mergeCell ref="B4:E4"/>
    <mergeCell ref="B6:E6"/>
    <mergeCell ref="B7:E7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i prihodi prema izvoru</vt:lpstr>
      <vt:lpstr>Rashodi prema funkcijskoj k </vt:lpstr>
      <vt:lpstr>Račun financiranja </vt:lpstr>
      <vt:lpstr>Račun fin prema izvorima f</vt:lpstr>
      <vt:lpstr>Izvještaj po programskoj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Vesa Pažin</cp:lastModifiedBy>
  <cp:lastPrinted>2025-03-27T14:14:50Z</cp:lastPrinted>
  <dcterms:created xsi:type="dcterms:W3CDTF">2022-08-12T12:51:27Z</dcterms:created>
  <dcterms:modified xsi:type="dcterms:W3CDTF">2025-03-28T07:43:10Z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proračuna JLP(R)S.xlsx</vt:lpwstr>
  </property>
</Properties>
</file>