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sa\Desktop\Izvršenje 01.01.- 30.6.2025\"/>
    </mc:Choice>
  </mc:AlternateContent>
  <bookViews>
    <workbookView xWindow="0" yWindow="0" windowWidth="28800" windowHeight="12435" tabRatio="705" activeTab="6"/>
  </bookViews>
  <sheets>
    <sheet name="SAŽETAK" sheetId="1" r:id="rId1"/>
    <sheet name="Grafikon1" sheetId="13" r:id="rId2"/>
    <sheet name=" Račun prihoda i rashoda" sheetId="3" r:id="rId3"/>
    <sheet name="Rashodi i prihodi prema izvoru" sheetId="8" r:id="rId4"/>
    <sheet name="Rashodi prema funkcijskoj k " sheetId="11" r:id="rId5"/>
    <sheet name="Račun financiranja " sheetId="9" r:id="rId6"/>
    <sheet name="Programska klasifikacija" sheetId="7" r:id="rId7"/>
    <sheet name="List1" sheetId="12" state="hidden" r:id="rId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7" l="1"/>
  <c r="F54" i="7" l="1"/>
  <c r="F65" i="7" l="1"/>
  <c r="F41" i="7"/>
  <c r="F33" i="7"/>
  <c r="F23" i="7"/>
  <c r="E41" i="7" l="1"/>
  <c r="E16" i="7"/>
  <c r="E23" i="7"/>
  <c r="E9" i="7" l="1"/>
  <c r="F53" i="8"/>
  <c r="D24" i="8"/>
  <c r="D37" i="8"/>
  <c r="D39" i="8"/>
  <c r="D19" i="8"/>
  <c r="D77" i="7"/>
  <c r="D54" i="7" s="1"/>
  <c r="D65" i="7"/>
  <c r="D62" i="7"/>
  <c r="D30" i="7"/>
  <c r="D29" i="7" s="1"/>
  <c r="D16" i="7"/>
  <c r="D9" i="7" s="1"/>
  <c r="G16" i="8"/>
  <c r="F16" i="8"/>
  <c r="E19" i="8"/>
  <c r="E51" i="8"/>
  <c r="C51" i="8"/>
  <c r="C39" i="8"/>
  <c r="C30" i="8"/>
  <c r="C15" i="8"/>
  <c r="C12" i="8" s="1"/>
  <c r="H10" i="3"/>
  <c r="H41" i="3"/>
  <c r="C6" i="8" l="1"/>
  <c r="H77" i="3"/>
  <c r="H42" i="3"/>
  <c r="H12" i="3"/>
  <c r="I41" i="3" l="1"/>
  <c r="I12" i="3"/>
  <c r="I11" i="3" s="1"/>
  <c r="I77" i="3" l="1"/>
  <c r="G11" i="3"/>
  <c r="G10" i="3" s="1"/>
  <c r="G12" i="1" l="1"/>
  <c r="G9" i="1"/>
  <c r="G15" i="1" s="1"/>
  <c r="F16" i="7" l="1"/>
  <c r="F9" i="7" s="1"/>
  <c r="D15" i="8"/>
  <c r="E15" i="8"/>
  <c r="I10" i="3"/>
  <c r="F62" i="7"/>
  <c r="F30" i="7"/>
  <c r="F29" i="7" s="1"/>
  <c r="E30" i="7"/>
  <c r="E63" i="7"/>
  <c r="E62" i="7" s="1"/>
  <c r="E33" i="7"/>
  <c r="E29" i="7" l="1"/>
  <c r="E28" i="7" s="1"/>
  <c r="E12" i="8"/>
  <c r="E6" i="8" s="1"/>
  <c r="F15" i="8"/>
  <c r="G15" i="8"/>
  <c r="D12" i="8"/>
  <c r="D6" i="8" s="1"/>
  <c r="G13" i="8"/>
  <c r="G14" i="8"/>
  <c r="G19" i="8"/>
  <c r="G20" i="8"/>
  <c r="G21" i="8"/>
  <c r="G28" i="8"/>
  <c r="G29" i="8"/>
  <c r="G31" i="8"/>
  <c r="G32" i="8"/>
  <c r="G33" i="8"/>
  <c r="G34" i="8"/>
  <c r="G40" i="8"/>
  <c r="G41" i="8"/>
  <c r="G42" i="8"/>
  <c r="G43" i="8"/>
  <c r="G44" i="8"/>
  <c r="G45" i="8"/>
  <c r="G50" i="8"/>
  <c r="G52" i="8"/>
  <c r="G53" i="8"/>
  <c r="G54" i="8"/>
  <c r="G55" i="8"/>
  <c r="G56" i="8"/>
  <c r="G57" i="8"/>
  <c r="G58" i="8"/>
  <c r="F13" i="8"/>
  <c r="F14" i="8"/>
  <c r="F17" i="8"/>
  <c r="F18" i="8"/>
  <c r="F19" i="8"/>
  <c r="F20" i="8"/>
  <c r="F21" i="8"/>
  <c r="F28" i="8"/>
  <c r="F29" i="8"/>
  <c r="F31" i="8"/>
  <c r="F32" i="8"/>
  <c r="F33" i="8"/>
  <c r="F34" i="8"/>
  <c r="F40" i="8"/>
  <c r="F41" i="8"/>
  <c r="F42" i="8"/>
  <c r="F43" i="8"/>
  <c r="F44" i="8"/>
  <c r="F45" i="8"/>
  <c r="F49" i="8"/>
  <c r="F50" i="8"/>
  <c r="F54" i="8"/>
  <c r="F55" i="8"/>
  <c r="F56" i="8"/>
  <c r="F57" i="8"/>
  <c r="G51" i="8"/>
  <c r="G12" i="8" l="1"/>
  <c r="F30" i="8"/>
  <c r="F51" i="8"/>
  <c r="G30" i="8"/>
  <c r="F12" i="8"/>
  <c r="D49" i="8"/>
  <c r="G49" i="8" s="1"/>
  <c r="E39" i="8"/>
  <c r="E38" i="8" l="1"/>
  <c r="E37" i="8" s="1"/>
  <c r="E24" i="8" s="1"/>
  <c r="F39" i="8"/>
  <c r="G39" i="8"/>
  <c r="H48" i="3"/>
  <c r="F24" i="8" l="1"/>
  <c r="G24" i="8"/>
  <c r="F38" i="8"/>
  <c r="G38" i="8"/>
  <c r="F37" i="8"/>
  <c r="G37" i="8"/>
  <c r="G8" i="11"/>
  <c r="G9" i="11"/>
  <c r="G7" i="11" l="1"/>
  <c r="F8" i="11"/>
  <c r="F9" i="11"/>
  <c r="F7" i="11"/>
  <c r="K23" i="1"/>
  <c r="J23" i="1"/>
  <c r="K42" i="3" l="1"/>
  <c r="K43" i="3"/>
  <c r="K45" i="3"/>
  <c r="K46" i="3"/>
  <c r="K48" i="3"/>
  <c r="K49" i="3"/>
  <c r="K53" i="3"/>
  <c r="K59" i="3"/>
  <c r="K69" i="3"/>
  <c r="K74" i="3"/>
  <c r="K75" i="3"/>
  <c r="K77" i="3"/>
  <c r="K78" i="3"/>
  <c r="K79" i="3"/>
  <c r="K41" i="3"/>
  <c r="J30" i="3" l="1"/>
  <c r="J31" i="3"/>
  <c r="K11" i="3"/>
  <c r="K12" i="3"/>
  <c r="K13" i="3"/>
  <c r="K23" i="3"/>
  <c r="K24" i="3"/>
  <c r="K26" i="3"/>
  <c r="K27" i="3"/>
  <c r="G6" i="8" l="1"/>
  <c r="F6" i="8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6" i="3"/>
  <c r="J57" i="3"/>
  <c r="J59" i="3"/>
  <c r="J60" i="3"/>
  <c r="J63" i="3"/>
  <c r="J65" i="3"/>
  <c r="J66" i="3"/>
  <c r="J67" i="3"/>
  <c r="J69" i="3"/>
  <c r="J70" i="3"/>
  <c r="J71" i="3"/>
  <c r="J72" i="3"/>
  <c r="J73" i="3"/>
  <c r="J74" i="3"/>
  <c r="J75" i="3"/>
  <c r="J76" i="3"/>
  <c r="J41" i="3"/>
  <c r="J11" i="3"/>
  <c r="J12" i="3"/>
  <c r="J13" i="3"/>
  <c r="J14" i="3"/>
  <c r="J17" i="3"/>
  <c r="J18" i="3"/>
  <c r="J19" i="3"/>
  <c r="J23" i="3"/>
  <c r="J24" i="3"/>
  <c r="J25" i="3"/>
  <c r="J26" i="3"/>
  <c r="J27" i="3"/>
  <c r="J28" i="3"/>
  <c r="J10" i="3"/>
  <c r="K10" i="1" l="1"/>
  <c r="K13" i="1"/>
  <c r="K14" i="1"/>
  <c r="J10" i="1"/>
  <c r="J13" i="1"/>
  <c r="I12" i="1"/>
  <c r="I9" i="1"/>
  <c r="H12" i="1"/>
  <c r="H9" i="1"/>
  <c r="H15" i="1" l="1"/>
  <c r="K12" i="1"/>
  <c r="K9" i="1"/>
  <c r="J12" i="1"/>
  <c r="I15" i="1"/>
  <c r="J9" i="1"/>
  <c r="J15" i="1" l="1"/>
  <c r="J24" i="1" l="1"/>
  <c r="K10" i="3" l="1"/>
</calcChain>
</file>

<file path=xl/sharedStrings.xml><?xml version="1.0" encoding="utf-8"?>
<sst xmlns="http://schemas.openxmlformats.org/spreadsheetml/2006/main" count="348" uniqueCount="251">
  <si>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</si>
  <si>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</si>
  <si>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</si>
  <si>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</si>
  <si>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</si>
  <si>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</si>
  <si>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</si>
  <si>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</si>
  <si>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</si>
  <si>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</si>
  <si>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</si>
  <si>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</si>
  <si>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</si>
  <si>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</si>
  <si>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</si>
  <si>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</si>
  <si>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</si>
  <si>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</si>
  <si>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</si>
  <si>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</si>
  <si>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</si>
  <si>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</si>
  <si>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</si>
  <si>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</si>
  <si>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</si>
  <si>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</si>
  <si>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</si>
  <si>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</si>
  <si>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</si>
  <si>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</si>
  <si>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</si>
  <si>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</si>
  <si>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</si>
  <si>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</si>
  <si>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</si>
  <si>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</si>
  <si>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</si>
  <si>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</si>
  <si>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</si>
  <si>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</si>
  <si>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</si>
  <si>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</si>
  <si>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</si>
  <si>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</si>
  <si>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</si>
  <si>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</si>
  <si>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</si>
  <si>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</si>
  <si>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</si>
  <si>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</si>
  <si>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</si>
  <si>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</si>
  <si>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</si>
  <si>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</si>
  <si>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</si>
  <si>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</si>
  <si>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</si>
  <si>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</si>
  <si>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OSTVARENJE/IZVRŠENJE 
N-1. </t>
  </si>
  <si>
    <t>IZVORNI PLAN ILI REBALANS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</si>
  <si>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</si>
  <si>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</si>
  <si>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</si>
  <si>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</si>
  <si>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</si>
  <si>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Tekuće pomoći od izvanproračunskih korisnika</t>
  </si>
  <si>
    <t xml:space="preserve">IZVORNI PLAN ILI REBALANS </t>
  </si>
  <si>
    <t>7=5/3*100</t>
  </si>
  <si>
    <t xml:space="preserve">Pomoći proračunskim korisnicima iz proračuna koji im nije nadležan </t>
  </si>
  <si>
    <t>Prihodi od imovine</t>
  </si>
  <si>
    <t xml:space="preserve">Prihodi od financijske imovine </t>
  </si>
  <si>
    <t xml:space="preserve">Kamate na oročena sredstva i depozite po viđenju </t>
  </si>
  <si>
    <t xml:space="preserve">Prihodi od pozitivnih tečajnih razlika i razlika zbog primjene valutne klauzule </t>
  </si>
  <si>
    <t xml:space="preserve">Prihodi od nefinancijske imovine </t>
  </si>
  <si>
    <t xml:space="preserve">Ostali prihodi od nefinancijske imovine </t>
  </si>
  <si>
    <t>Prihodi od upravnih i administrativnih pristojbi, pristojbi po posebnim propisima i naknadama</t>
  </si>
  <si>
    <t>Prihodi po posebnim propisima</t>
  </si>
  <si>
    <t xml:space="preserve">Ostali nespomenuti prihodi </t>
  </si>
  <si>
    <t>Prihodi od nadležnog proračuna za financiranje redovne djelatnosti proračunskih korisnika</t>
  </si>
  <si>
    <t>Prihodi iz nadležnog proračuna za financiranje redovne djelatnosti proračunskih korisnika (šifre 6711 do 6714)</t>
  </si>
  <si>
    <t>Prihodi iz  nadležnog proračuna za financiranje rashoda poslovanja</t>
  </si>
  <si>
    <t>Prihodi iz nadležnog proračuna za financiranje rashoda za nabavu nefinancijske imovine</t>
  </si>
  <si>
    <t>Ostali rashodi za zaposlene</t>
  </si>
  <si>
    <t>Doprinosi na plaće</t>
  </si>
  <si>
    <t>Doprinosi za obvezno zdravstveno osiguranje</t>
  </si>
  <si>
    <t xml:space="preserve">Naknade za prijevoz, za rad na terenu i odvojeni život </t>
  </si>
  <si>
    <t>Stručno usavršavanje zaposlenika</t>
  </si>
  <si>
    <t xml:space="preserve">Rashodi za meterijal i energiju </t>
  </si>
  <si>
    <t>Uredski materijal i ostali materijalni rashodi</t>
  </si>
  <si>
    <t>Materijal i sirovine</t>
  </si>
  <si>
    <t>Energija</t>
  </si>
  <si>
    <t>Materijal i dijelovi za tekuće i investicijsko održavanje</t>
  </si>
  <si>
    <t>Rashodi za usluge</t>
  </si>
  <si>
    <t>Usluge telefona, pošte i prijevoza</t>
  </si>
  <si>
    <t>Usluge promidžbe i informiranja</t>
  </si>
  <si>
    <t>Komunikacijske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</si>
  <si>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</si>
  <si>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</si>
  <si>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</si>
  <si>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</si>
  <si>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</si>
  <si>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Reprezentacija</t>
  </si>
  <si>
    <t>Članarina i norme</t>
  </si>
  <si>
    <t>Pristojbe i naknade</t>
  </si>
  <si>
    <t>Financijski rashodi</t>
  </si>
  <si>
    <t>Ostali financijski rashodi</t>
  </si>
  <si>
    <t>Bankarske usluge i usluge platnog prometa</t>
  </si>
  <si>
    <t>Zakupnine i najamnine</t>
  </si>
  <si>
    <t>Izvor 1. Opći prihodi i primici</t>
  </si>
  <si>
    <t xml:space="preserve">641 Prihodi od financijske imovine </t>
  </si>
  <si>
    <t>Izvor 3. Vlastiti prihodi</t>
  </si>
  <si>
    <t>Izvor 4. Prihodi za posebne namjene</t>
  </si>
  <si>
    <t>636 Pomoći proračunskim korisnicima iz proračuna koji im nije nadležan</t>
  </si>
  <si>
    <t xml:space="preserve">652 Prihodi po posebnim propisima </t>
  </si>
  <si>
    <t xml:space="preserve">Izvor 5. Pomoći </t>
  </si>
  <si>
    <t xml:space="preserve">Izvor 5.8.1.Ostale pomoći proračunski korisnici </t>
  </si>
  <si>
    <t>Izvor 1.1.1 Opći prihodi i primici</t>
  </si>
  <si>
    <t xml:space="preserve">Izvor 3.2.1 Vlastiti prihodi proračunski korisnici </t>
  </si>
  <si>
    <t xml:space="preserve">Izvor 4.3.1 Prihodi za posebne namjene proračunski korisnici </t>
  </si>
  <si>
    <t xml:space="preserve">Izvor 5.8.1 Ostale pomoći proračunski korisnici </t>
  </si>
  <si>
    <t>311 Plaće (Bruto)</t>
  </si>
  <si>
    <t>312 Ostali rashodi za zaposlene</t>
  </si>
  <si>
    <t>313 Doprinosi na plaće</t>
  </si>
  <si>
    <t>Izvor 5. Pomoći</t>
  </si>
  <si>
    <t>321 Naknade troškova zaposlenima</t>
  </si>
  <si>
    <t xml:space="preserve">Izvor 4. Prihodi za posebne namjene </t>
  </si>
  <si>
    <t xml:space="preserve">Izvor 4.4.Decentralizirana sredstva </t>
  </si>
  <si>
    <t xml:space="preserve">Izvor 4.4.1 Decentralizirana sredstva </t>
  </si>
  <si>
    <t xml:space="preserve">322 Rashodi za materijal i energiju </t>
  </si>
  <si>
    <t xml:space="preserve">323 Rashodi za usluge </t>
  </si>
  <si>
    <t xml:space="preserve">329 Ostali nespomenuti rashodi poslovanja </t>
  </si>
  <si>
    <t xml:space="preserve">343 Ostali financijski rashodi </t>
  </si>
  <si>
    <t xml:space="preserve">Izvor 5.8 Ostale pomoći proračunski korisnici </t>
  </si>
  <si>
    <t>323 Rashodi za usluge</t>
  </si>
  <si>
    <t xml:space="preserve">Izvor 4.3 Prihodi za posebne namjene proračunski korisnici </t>
  </si>
  <si>
    <t xml:space="preserve">VLASTITI IZVORI </t>
  </si>
  <si>
    <t>Višak/manjak prihoda</t>
  </si>
  <si>
    <t>Rashodi za nabavu proizvedene dugotrajne imovine</t>
  </si>
  <si>
    <t xml:space="preserve">Postrojenje i oprema </t>
  </si>
  <si>
    <t xml:space="preserve">422 Postrojenja i oprema </t>
  </si>
  <si>
    <t xml:space="preserve">09 OBRAZOVANJE </t>
  </si>
  <si>
    <t xml:space="preserve">0922 Više srednjoškolsko obrazovanje </t>
  </si>
  <si>
    <t>Vlastiti prihodi</t>
  </si>
  <si>
    <t xml:space="preserve">Vlastiti prihodi proračunski korisnici </t>
  </si>
  <si>
    <t>Prihodi za posebne namjene</t>
  </si>
  <si>
    <t>Pomoći proračunskim korisnicima iz proračuna koji im nije nadležan</t>
  </si>
  <si>
    <t>Pomoći</t>
  </si>
  <si>
    <t>Izvor 3.</t>
  </si>
  <si>
    <t xml:space="preserve">Izvor 3.2.1 </t>
  </si>
  <si>
    <t xml:space="preserve">Prihodi za posebne namjene proračunski korisnici </t>
  </si>
  <si>
    <t xml:space="preserve">Izvor 4. </t>
  </si>
  <si>
    <t xml:space="preserve">Izvor 4.3.1 </t>
  </si>
  <si>
    <t xml:space="preserve">Prihodi po posebnim propisima </t>
  </si>
  <si>
    <t xml:space="preserve">Pomoći </t>
  </si>
  <si>
    <t xml:space="preserve">Ostale pomoći proračunski korisnici </t>
  </si>
  <si>
    <t xml:space="preserve">Izvor 4.4.1 </t>
  </si>
  <si>
    <t xml:space="preserve">Izvor 5. </t>
  </si>
  <si>
    <t xml:space="preserve">Izvor 5.8.1 </t>
  </si>
  <si>
    <t xml:space="preserve">Prihodi za posebne namjene </t>
  </si>
  <si>
    <t xml:space="preserve">Decentralizirana sredstva </t>
  </si>
  <si>
    <t xml:space="preserve">Rashodi za materijal i energiju </t>
  </si>
  <si>
    <t xml:space="preserve">Rashodi za usluge </t>
  </si>
  <si>
    <t xml:space="preserve">Ostali nespomenuti rashodi poslovanja </t>
  </si>
  <si>
    <t xml:space="preserve">Ostali financijski rashodi </t>
  </si>
  <si>
    <t xml:space="preserve">Postrojenja i oprema </t>
  </si>
  <si>
    <t>Izvor 4.4.</t>
  </si>
  <si>
    <t>Izvor 5.</t>
  </si>
  <si>
    <t xml:space="preserve">Izvor 5.8 </t>
  </si>
  <si>
    <t>Izvor 5.8.1.</t>
  </si>
  <si>
    <t xml:space="preserve">Izvor 4.3 </t>
  </si>
  <si>
    <t>OSTVARENJE/IZVRŠENJE 01.01.2023.-30.06.2023</t>
  </si>
  <si>
    <t>IZVORNI PLAN ILI REBALANS I</t>
  </si>
  <si>
    <t>OSTVARENJE/IZVRŠENJE 01.01.2024.-30.06.2024</t>
  </si>
  <si>
    <t xml:space="preserve">092 Osnovno obrazovanje </t>
  </si>
  <si>
    <t xml:space="preserve">Izvor 4.3.2 Prihodi za posebne namjene pk - prenesena sredstva </t>
  </si>
  <si>
    <t>922 Višak/manjak prihoda</t>
  </si>
  <si>
    <t xml:space="preserve">   312 Ostali rashodi za zaposlene</t>
  </si>
  <si>
    <t xml:space="preserve">   321 Naknade troškova zaposlenima</t>
  </si>
  <si>
    <t xml:space="preserve">   322 Rashodi za materijal i energiju</t>
  </si>
  <si>
    <t xml:space="preserve">   323 Rashodi za usluge</t>
  </si>
  <si>
    <t xml:space="preserve">  329 Ostali nespomenuti rashodi poslovanja </t>
  </si>
  <si>
    <t xml:space="preserve">   343 Ostali financijski rashodi </t>
  </si>
  <si>
    <t xml:space="preserve">   422 Postrojenja i oprema </t>
  </si>
  <si>
    <t>Izvor 4.3.2. Prihodi za posebne namjene PK- prenesena sredstva</t>
  </si>
  <si>
    <t>Izvor 3 Vlastiti prihodi</t>
  </si>
  <si>
    <t>Izvor 3.2. Vlastiti prihodi proračunski korisnici</t>
  </si>
  <si>
    <t>Izvor 3.2.1. Vlastiti prihodi proračunski korisnici</t>
  </si>
  <si>
    <t xml:space="preserve">   422 Ostala uredska oprema</t>
  </si>
  <si>
    <t>IZVRŠENJE OD 01.01.2024- 30.06.2024.</t>
  </si>
  <si>
    <t xml:space="preserve">Izvor 4.3.2 </t>
  </si>
  <si>
    <t>Prihodi za posebne namjene PK- prenesena sredstva</t>
  </si>
  <si>
    <t>Aktivnost A101207A120701</t>
  </si>
  <si>
    <t>Osiguravanje uvjeta rada za redovno poslovanje osnovne škole</t>
  </si>
  <si>
    <t>Aktivnost A101208A120810</t>
  </si>
  <si>
    <t>Ostale aktivnosti osnovnih škola</t>
  </si>
  <si>
    <t>Postrojenja i oprema</t>
  </si>
  <si>
    <t>Aktivnost A101208A120811</t>
  </si>
  <si>
    <t>Dodatne djelatnosti osnovnih škola</t>
  </si>
  <si>
    <t>Izvor 3</t>
  </si>
  <si>
    <t>Izvor 3.2</t>
  </si>
  <si>
    <t>Izvor 3.2.1</t>
  </si>
  <si>
    <t>Ostala uredska oprema</t>
  </si>
  <si>
    <t>Vlastiti prihodi proračunski korisnici</t>
  </si>
  <si>
    <t>OSTVARENJE/IZVRŠENJE 
2024.</t>
  </si>
  <si>
    <t>PROGRAM 1207</t>
  </si>
  <si>
    <t>ZAKONSKI STANDARD USTANOVA U OBRAZOVANJU</t>
  </si>
  <si>
    <t xml:space="preserve">PROGRAM 1208 </t>
  </si>
  <si>
    <t>PROGRAM USTANOVA U OBRAZOVANJU IZNAD STANDARDA</t>
  </si>
  <si>
    <t>Izvor 4.4</t>
  </si>
  <si>
    <t>Prihodi od prodaje proizvoda</t>
  </si>
  <si>
    <t>Decentralizirana sredstva</t>
  </si>
  <si>
    <t>Prihodi iz nadležnog proračuna za financiranje redovne djelatnosti proračunskih korisnika</t>
  </si>
  <si>
    <t>IZVJEŠTAJ O IZVRŠENJU FINANCIJSKOG PLANA PRORAČUNSKOG KORISNIKA JEDINICE LOKALNE I PODRUČNE (REGIONALNE) SAMOUPRAVE ZA 2025. GODINU</t>
  </si>
  <si>
    <t xml:space="preserve">OSTVARENJE/IZVRŠENJE 01.01.2024.-30.06.2024.
</t>
  </si>
  <si>
    <t>OSTVARENJE/IZVRŠENJE 01.01.2025.-30.06.2025.</t>
  </si>
  <si>
    <t xml:space="preserve">OSTVARENJE/IZVRŠENJE 01.01.2024.-30.06.2024. </t>
  </si>
  <si>
    <t xml:space="preserve">OSTVARENJE/IZVRŠENJE 
N. 01.01.2025-30.06.2025 </t>
  </si>
  <si>
    <t>OSTVARENJE/IZVRŠENJE 
01.01.2024.- 30.06.2024</t>
  </si>
  <si>
    <t>IZVORNI PLAN ILI REBALANS 2025</t>
  </si>
  <si>
    <t>OSTVARENJE/IZVRŠENJE 
01.01.2025- 30.06.2025.</t>
  </si>
  <si>
    <t>IZVRŠENJE 01.01.2024.-30.06.2024.</t>
  </si>
  <si>
    <t xml:space="preserve">IZVRŠENJE 01.01.2025- 30.06.2025. </t>
  </si>
  <si>
    <t>OSTVARENJE/IZVRŠENJE 
2025.</t>
  </si>
  <si>
    <t>REBALANS I 2025.</t>
  </si>
  <si>
    <t>IZVRŠENJE OD 01.01.2025- 30.06.2025.</t>
  </si>
  <si>
    <t>Tekuće pomoći temeljem prijenosa EU sredstava</t>
  </si>
  <si>
    <t>Sitni inventar i autogume</t>
  </si>
  <si>
    <t>Usluge tekućeg i investicijskog održavanja</t>
  </si>
  <si>
    <t>Sportska i glazbena oprema</t>
  </si>
  <si>
    <t>Rashodi za dodatna ulaganja na nefinancijskoj imovini</t>
  </si>
  <si>
    <t>Dodatna ulaganja na građevinskim objektima</t>
  </si>
  <si>
    <t>Pomoći temeljem prijenosa EU sredstava</t>
  </si>
  <si>
    <t xml:space="preserve">   451 Dodatna ulaganja na građevinskim objektima</t>
  </si>
  <si>
    <t xml:space="preserve">Izvor 5.9.1 Pomoći/Fondovi EU proračunski korisnici </t>
  </si>
  <si>
    <t>638 Tekuće pomoći iz državnog proračuna temeljem prijenosa EU sredstava</t>
  </si>
  <si>
    <t xml:space="preserve">Izvor 5.9.1. Pomoći/Fondovi EU proračunski korisnici </t>
  </si>
  <si>
    <t xml:space="preserve">  321 Naknade troškova zaposlenima</t>
  </si>
  <si>
    <t xml:space="preserve">Izvor 5.9 Pomoći/Fondovi EU proračunski korisnici </t>
  </si>
  <si>
    <t>451 Dodatna ulaganja na građevinskim objektima</t>
  </si>
  <si>
    <t>Osnovna glazbena škola Metković</t>
  </si>
  <si>
    <t xml:space="preserve">Izvor 5.9.1 </t>
  </si>
  <si>
    <t>Pomoći/Fondovi EU proračunski korisnici</t>
  </si>
  <si>
    <t>Pomoći iz državnog proračuna temeljem prijenosa EU sredstava</t>
  </si>
  <si>
    <t xml:space="preserve">Izvor 1.1.1 </t>
  </si>
  <si>
    <t>Opći prihodi i primici</t>
  </si>
  <si>
    <t>Aktivnost A101207A120702</t>
  </si>
  <si>
    <t>Investicijska ulaganja u osnovne škole</t>
  </si>
  <si>
    <t>Kapitalni projekt K120703</t>
  </si>
  <si>
    <t>Kapitalna ulaganja u osnovne škole</t>
  </si>
  <si>
    <t>Aktivnost A101208A120804</t>
  </si>
  <si>
    <t>Financiranje školskih projekata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</si>
</sst>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k_n"/>
    <numFmt numFmtId="165" formatCode="#,##0\ _k_n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167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0" xfId="0" applyFont="1"/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11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2" fontId="3" fillId="2" borderId="3" xfId="0" applyNumberFormat="1" applyFont="1" applyFill="1" applyBorder="1" applyAlignment="1">
      <alignment horizontal="right"/>
    </xf>
    <xf numFmtId="164" fontId="0" fillId="0" borderId="3" xfId="0" applyNumberFormat="1" applyBorder="1"/>
    <xf numFmtId="164" fontId="3" fillId="2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0" fontId="20" fillId="0" borderId="3" xfId="1" applyBorder="1"/>
    <xf numFmtId="1" fontId="2" fillId="0" borderId="0" xfId="0" applyNumberFormat="1" applyFont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164" fontId="0" fillId="0" borderId="0" xfId="0" applyNumberFormat="1"/>
    <xf numFmtId="164" fontId="6" fillId="3" borderId="3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5" fontId="6" fillId="3" borderId="3" xfId="0" applyNumberFormat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2" fontId="0" fillId="0" borderId="3" xfId="0" applyNumberFormat="1" applyBorder="1"/>
    <xf numFmtId="164" fontId="3" fillId="2" borderId="3" xfId="0" applyNumberFormat="1" applyFon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164" fontId="21" fillId="0" borderId="3" xfId="0" applyNumberFormat="1" applyFont="1" applyBorder="1"/>
    <xf numFmtId="164" fontId="11" fillId="2" borderId="3" xfId="0" applyNumberFormat="1" applyFont="1" applyFill="1" applyBorder="1" applyAlignment="1">
      <alignment horizontal="right"/>
    </xf>
    <xf numFmtId="164" fontId="22" fillId="0" borderId="3" xfId="0" applyNumberFormat="1" applyFont="1" applyBorder="1"/>
    <xf numFmtId="164" fontId="9" fillId="2" borderId="3" xfId="0" applyNumberFormat="1" applyFont="1" applyFill="1" applyBorder="1" applyAlignment="1">
      <alignment horizontal="right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4" fontId="11" fillId="0" borderId="3" xfId="0" applyNumberFormat="1" applyFont="1" applyBorder="1" applyAlignment="1">
      <alignment horizontal="right"/>
    </xf>
    <xf numFmtId="4" fontId="11" fillId="3" borderId="3" xfId="0" applyNumberFormat="1" applyFont="1" applyFill="1" applyBorder="1" applyAlignment="1">
      <alignment horizontal="right" wrapText="1"/>
    </xf>
    <xf numFmtId="3" fontId="11" fillId="3" borderId="3" xfId="0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right"/>
    </xf>
    <xf numFmtId="164" fontId="22" fillId="3" borderId="3" xfId="0" applyNumberFormat="1" applyFont="1" applyFill="1" applyBorder="1"/>
    <xf numFmtId="164" fontId="11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/>
    <xf numFmtId="1" fontId="21" fillId="0" borderId="3" xfId="0" applyNumberFormat="1" applyFont="1" applyBorder="1" applyAlignment="1">
      <alignment horizontal="center"/>
    </xf>
    <xf numFmtId="164" fontId="22" fillId="2" borderId="3" xfId="0" applyNumberFormat="1" applyFont="1" applyFill="1" applyBorder="1"/>
    <xf numFmtId="164" fontId="21" fillId="2" borderId="3" xfId="0" applyNumberFormat="1" applyFont="1" applyFill="1" applyBorder="1"/>
    <xf numFmtId="165" fontId="21" fillId="0" borderId="3" xfId="0" applyNumberFormat="1" applyFont="1" applyBorder="1" applyAlignment="1">
      <alignment horizontal="center"/>
    </xf>
    <xf numFmtId="164" fontId="11" fillId="2" borderId="3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164" fontId="22" fillId="4" borderId="3" xfId="0" applyNumberFormat="1" applyFont="1" applyFill="1" applyBorder="1" applyAlignment="1">
      <alignment vertical="center"/>
    </xf>
    <xf numFmtId="164" fontId="22" fillId="5" borderId="3" xfId="0" applyNumberFormat="1" applyFont="1" applyFill="1" applyBorder="1"/>
    <xf numFmtId="164" fontId="21" fillId="5" borderId="3" xfId="0" applyNumberFormat="1" applyFont="1" applyFill="1" applyBorder="1"/>
    <xf numFmtId="164" fontId="11" fillId="5" borderId="3" xfId="0" applyNumberFormat="1" applyFont="1" applyFill="1" applyBorder="1" applyAlignment="1">
      <alignment horizontal="right"/>
    </xf>
    <xf numFmtId="164" fontId="22" fillId="2" borderId="3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26" fillId="2" borderId="3" xfId="0" applyFont="1" applyFill="1" applyBorder="1" applyAlignment="1">
      <alignment horizontal="center" vertical="center" wrapText="1"/>
    </xf>
    <xf numFmtId="164" fontId="21" fillId="2" borderId="3" xfId="0" applyNumberFormat="1" applyFont="1" applyFill="1" applyBorder="1" applyAlignment="1">
      <alignment vertical="center"/>
    </xf>
    <xf numFmtId="0" fontId="1" fillId="6" borderId="3" xfId="0" applyFont="1" applyFill="1" applyBorder="1" applyAlignment="1">
      <alignment horizontal="center"/>
    </xf>
    <xf numFmtId="164" fontId="22" fillId="6" borderId="3" xfId="0" applyNumberFormat="1" applyFont="1" applyFill="1" applyBorder="1"/>
    <xf numFmtId="164" fontId="25" fillId="6" borderId="3" xfId="0" applyNumberFormat="1" applyFont="1" applyFill="1" applyBorder="1"/>
    <xf numFmtId="0" fontId="0" fillId="2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164" fontId="9" fillId="5" borderId="3" xfId="0" applyNumberFormat="1" applyFont="1" applyFill="1" applyBorder="1" applyAlignment="1">
      <alignment horizontal="right"/>
    </xf>
    <xf numFmtId="164" fontId="21" fillId="4" borderId="3" xfId="0" applyNumberFormat="1" applyFont="1" applyFill="1" applyBorder="1" applyAlignment="1">
      <alignment vertical="center"/>
    </xf>
    <xf numFmtId="164" fontId="21" fillId="6" borderId="3" xfId="0" applyNumberFormat="1" applyFont="1" applyFill="1" applyBorder="1"/>
    <xf numFmtId="4" fontId="22" fillId="5" borderId="3" xfId="0" applyNumberFormat="1" applyFont="1" applyFill="1" applyBorder="1"/>
    <xf numFmtId="0" fontId="5" fillId="2" borderId="0" xfId="0" applyFont="1" applyFill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Račun prihoda i rashoda'!$F$8:$F$9</c:f>
              <c:strCache>
                <c:ptCount val="2"/>
                <c:pt idx="0">
                  <c:v>BROJČANA OZNAKA I NAZIV</c:v>
                </c:pt>
                <c:pt idx="1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rashoda'!$B$10:$E$36</c:f>
              <c:multiLvlStrCache>
                <c:ptCount val="27"/>
                <c:lvl>
                  <c:pt idx="4">
                    <c:v>6361</c:v>
                  </c:pt>
                  <c:pt idx="6">
                    <c:v>6381</c:v>
                  </c:pt>
                  <c:pt idx="9">
                    <c:v>6413</c:v>
                  </c:pt>
                  <c:pt idx="10">
                    <c:v>6415</c:v>
                  </c:pt>
                  <c:pt idx="12">
                    <c:v>6429</c:v>
                  </c:pt>
                  <c:pt idx="14">
                    <c:v>652</c:v>
                  </c:pt>
                  <c:pt idx="15">
                    <c:v>6526</c:v>
                  </c:pt>
                  <c:pt idx="18">
                    <c:v>6711</c:v>
                  </c:pt>
                  <c:pt idx="19">
                    <c:v>6712</c:v>
                  </c:pt>
                  <c:pt idx="25">
                    <c:v>7211</c:v>
                  </c:pt>
                  <c:pt idx="26">
                    <c:v>…</c:v>
                  </c:pt>
                </c:lvl>
                <c:lvl>
                  <c:pt idx="3">
                    <c:v>636</c:v>
                  </c:pt>
                  <c:pt idx="5">
                    <c:v>638</c:v>
                  </c:pt>
                  <c:pt idx="8">
                    <c:v>641</c:v>
                  </c:pt>
                  <c:pt idx="11">
                    <c:v>642</c:v>
                  </c:pt>
                  <c:pt idx="17">
                    <c:v>671</c:v>
                  </c:pt>
                  <c:pt idx="21">
                    <c:v>922</c:v>
                  </c:pt>
                  <c:pt idx="24">
                    <c:v>721</c:v>
                  </c:pt>
                </c:lvl>
                <c:lvl>
                  <c:pt idx="2">
                    <c:v>63</c:v>
                  </c:pt>
                  <c:pt idx="7">
                    <c:v>64</c:v>
                  </c:pt>
                  <c:pt idx="13">
                    <c:v>65</c:v>
                  </c:pt>
                  <c:pt idx="16">
                    <c:v>67</c:v>
                  </c:pt>
                  <c:pt idx="23">
                    <c:v>72</c:v>
                  </c:pt>
                </c:lvl>
                <c:lvl>
                  <c:pt idx="1">
                    <c:v>6</c:v>
                  </c:pt>
                  <c:pt idx="20">
                    <c:v>9</c:v>
                  </c:pt>
                  <c:pt idx="22">
                    <c:v>7</c:v>
                  </c:pt>
                </c:lvl>
              </c:multiLvlStrCache>
            </c:multiLvlStrRef>
          </c:cat>
          <c:val>
            <c:numRef>
              <c:f>' Račun prihoda i rashoda'!$F$10:$F$36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1"/>
          <c:order val="1"/>
          <c:tx>
            <c:strRef>
              <c:f>' Račun prihoda i rashoda'!$G$8:$G$9</c:f>
              <c:strCache>
                <c:ptCount val="2"/>
                <c:pt idx="0">
                  <c:v>OSTVARENJE/IZVRŠENJE 01.01.2023.-30.06.2023</c:v>
                </c:pt>
                <c:pt idx="1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rashoda'!$B$10:$E$36</c:f>
              <c:multiLvlStrCache>
                <c:ptCount val="27"/>
                <c:lvl>
                  <c:pt idx="4">
                    <c:v>6361</c:v>
                  </c:pt>
                  <c:pt idx="6">
                    <c:v>6381</c:v>
                  </c:pt>
                  <c:pt idx="9">
                    <c:v>6413</c:v>
                  </c:pt>
                  <c:pt idx="10">
                    <c:v>6415</c:v>
                  </c:pt>
                  <c:pt idx="12">
                    <c:v>6429</c:v>
                  </c:pt>
                  <c:pt idx="14">
                    <c:v>652</c:v>
                  </c:pt>
                  <c:pt idx="15">
                    <c:v>6526</c:v>
                  </c:pt>
                  <c:pt idx="18">
                    <c:v>6711</c:v>
                  </c:pt>
                  <c:pt idx="19">
                    <c:v>6712</c:v>
                  </c:pt>
                  <c:pt idx="25">
                    <c:v>7211</c:v>
                  </c:pt>
                  <c:pt idx="26">
                    <c:v>…</c:v>
                  </c:pt>
                </c:lvl>
                <c:lvl>
                  <c:pt idx="3">
                    <c:v>636</c:v>
                  </c:pt>
                  <c:pt idx="5">
                    <c:v>638</c:v>
                  </c:pt>
                  <c:pt idx="8">
                    <c:v>641</c:v>
                  </c:pt>
                  <c:pt idx="11">
                    <c:v>642</c:v>
                  </c:pt>
                  <c:pt idx="17">
                    <c:v>671</c:v>
                  </c:pt>
                  <c:pt idx="21">
                    <c:v>922</c:v>
                  </c:pt>
                  <c:pt idx="24">
                    <c:v>721</c:v>
                  </c:pt>
                </c:lvl>
                <c:lvl>
                  <c:pt idx="2">
                    <c:v>63</c:v>
                  </c:pt>
                  <c:pt idx="7">
                    <c:v>64</c:v>
                  </c:pt>
                  <c:pt idx="13">
                    <c:v>65</c:v>
                  </c:pt>
                  <c:pt idx="16">
                    <c:v>67</c:v>
                  </c:pt>
                  <c:pt idx="23">
                    <c:v>72</c:v>
                  </c:pt>
                </c:lvl>
                <c:lvl>
                  <c:pt idx="1">
                    <c:v>6</c:v>
                  </c:pt>
                  <c:pt idx="20">
                    <c:v>9</c:v>
                  </c:pt>
                  <c:pt idx="22">
                    <c:v>7</c:v>
                  </c:pt>
                </c:lvl>
              </c:multiLvlStrCache>
            </c:multiLvlStrRef>
          </c:cat>
          <c:val>
            <c:numRef>
              <c:f>' Račun prihoda i rashoda'!$G$10:$G$36</c:f>
              <c:numCache>
                <c:formatCode>#,##0.00\ _k_n</c:formatCode>
                <c:ptCount val="27"/>
                <c:pt idx="0">
                  <c:v>292266.93</c:v>
                </c:pt>
                <c:pt idx="1">
                  <c:v>292266.93</c:v>
                </c:pt>
                <c:pt idx="2">
                  <c:v>262890.09000000003</c:v>
                </c:pt>
                <c:pt idx="3">
                  <c:v>262890.09000000003</c:v>
                </c:pt>
                <c:pt idx="4">
                  <c:v>262890.09000000003</c:v>
                </c:pt>
                <c:pt idx="5">
                  <c:v>0</c:v>
                </c:pt>
                <c:pt idx="6">
                  <c:v>0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20575.849999999999</c:v>
                </c:pt>
                <c:pt idx="14">
                  <c:v>20575.849999999999</c:v>
                </c:pt>
                <c:pt idx="15">
                  <c:v>20575.849999999999</c:v>
                </c:pt>
                <c:pt idx="16">
                  <c:v>8800.77</c:v>
                </c:pt>
                <c:pt idx="17">
                  <c:v>8800.77</c:v>
                </c:pt>
                <c:pt idx="18">
                  <c:v>8800.77</c:v>
                </c:pt>
                <c:pt idx="19">
                  <c:v>0</c:v>
                </c:pt>
                <c:pt idx="20">
                  <c:v>108801</c:v>
                </c:pt>
                <c:pt idx="21">
                  <c:v>108801</c:v>
                </c:pt>
              </c:numCache>
            </c:numRef>
          </c:val>
        </c:ser>
        <c:ser>
          <c:idx val="2"/>
          <c:order val="2"/>
          <c:tx>
            <c:strRef>
              <c:f>' Račun prihoda i rashoda'!$H$8:$H$9</c:f>
              <c:strCache>
                <c:ptCount val="2"/>
                <c:pt idx="0">
                  <c:v>IZVORNI PLAN ILI REBALANS I</c:v>
                </c:pt>
                <c:pt idx="1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rashoda'!$B$10:$E$36</c:f>
              <c:multiLvlStrCache>
                <c:ptCount val="27"/>
                <c:lvl>
                  <c:pt idx="4">
                    <c:v>6361</c:v>
                  </c:pt>
                  <c:pt idx="6">
                    <c:v>6381</c:v>
                  </c:pt>
                  <c:pt idx="9">
                    <c:v>6413</c:v>
                  </c:pt>
                  <c:pt idx="10">
                    <c:v>6415</c:v>
                  </c:pt>
                  <c:pt idx="12">
                    <c:v>6429</c:v>
                  </c:pt>
                  <c:pt idx="14">
                    <c:v>652</c:v>
                  </c:pt>
                  <c:pt idx="15">
                    <c:v>6526</c:v>
                  </c:pt>
                  <c:pt idx="18">
                    <c:v>6711</c:v>
                  </c:pt>
                  <c:pt idx="19">
                    <c:v>6712</c:v>
                  </c:pt>
                  <c:pt idx="25">
                    <c:v>7211</c:v>
                  </c:pt>
                  <c:pt idx="26">
                    <c:v>…</c:v>
                  </c:pt>
                </c:lvl>
                <c:lvl>
                  <c:pt idx="3">
                    <c:v>636</c:v>
                  </c:pt>
                  <c:pt idx="5">
                    <c:v>638</c:v>
                  </c:pt>
                  <c:pt idx="8">
                    <c:v>641</c:v>
                  </c:pt>
                  <c:pt idx="11">
                    <c:v>642</c:v>
                  </c:pt>
                  <c:pt idx="17">
                    <c:v>671</c:v>
                  </c:pt>
                  <c:pt idx="21">
                    <c:v>922</c:v>
                  </c:pt>
                  <c:pt idx="24">
                    <c:v>721</c:v>
                  </c:pt>
                </c:lvl>
                <c:lvl>
                  <c:pt idx="2">
                    <c:v>63</c:v>
                  </c:pt>
                  <c:pt idx="7">
                    <c:v>64</c:v>
                  </c:pt>
                  <c:pt idx="13">
                    <c:v>65</c:v>
                  </c:pt>
                  <c:pt idx="16">
                    <c:v>67</c:v>
                  </c:pt>
                  <c:pt idx="23">
                    <c:v>72</c:v>
                  </c:pt>
                </c:lvl>
                <c:lvl>
                  <c:pt idx="1">
                    <c:v>6</c:v>
                  </c:pt>
                  <c:pt idx="20">
                    <c:v>9</c:v>
                  </c:pt>
                  <c:pt idx="22">
                    <c:v>7</c:v>
                  </c:pt>
                </c:lvl>
              </c:multiLvlStrCache>
            </c:multiLvlStrRef>
          </c:cat>
          <c:val>
            <c:numRef>
              <c:f>' Račun prihoda i rashoda'!$H$10:$H$36</c:f>
              <c:numCache>
                <c:formatCode>#,##0.00\ _k_n</c:formatCode>
                <c:ptCount val="27"/>
                <c:pt idx="0">
                  <c:v>643244</c:v>
                </c:pt>
                <c:pt idx="1">
                  <c:v>643244</c:v>
                </c:pt>
                <c:pt idx="2">
                  <c:v>562500</c:v>
                </c:pt>
                <c:pt idx="3">
                  <c:v>560500</c:v>
                </c:pt>
                <c:pt idx="4">
                  <c:v>0</c:v>
                </c:pt>
                <c:pt idx="5">
                  <c:v>2000</c:v>
                </c:pt>
                <c:pt idx="6">
                  <c:v>2000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37000</c:v>
                </c:pt>
                <c:pt idx="14">
                  <c:v>37000</c:v>
                </c:pt>
                <c:pt idx="15">
                  <c:v>0</c:v>
                </c:pt>
                <c:pt idx="16">
                  <c:v>43744</c:v>
                </c:pt>
                <c:pt idx="17">
                  <c:v>43744</c:v>
                </c:pt>
                <c:pt idx="18">
                  <c:v>43744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3"/>
          <c:order val="3"/>
          <c:tx>
            <c:strRef>
              <c:f>' Račun prihoda i rashoda'!$I$8:$I$9</c:f>
              <c:strCache>
                <c:ptCount val="2"/>
                <c:pt idx="0">
                  <c:v>OSTVARENJE/IZVRŠENJE 01.01.2024.-30.06.2024</c:v>
                </c:pt>
                <c:pt idx="1">
                  <c:v>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rashoda'!$B$10:$E$36</c:f>
              <c:multiLvlStrCache>
                <c:ptCount val="27"/>
                <c:lvl>
                  <c:pt idx="4">
                    <c:v>6361</c:v>
                  </c:pt>
                  <c:pt idx="6">
                    <c:v>6381</c:v>
                  </c:pt>
                  <c:pt idx="9">
                    <c:v>6413</c:v>
                  </c:pt>
                  <c:pt idx="10">
                    <c:v>6415</c:v>
                  </c:pt>
                  <c:pt idx="12">
                    <c:v>6429</c:v>
                  </c:pt>
                  <c:pt idx="14">
                    <c:v>652</c:v>
                  </c:pt>
                  <c:pt idx="15">
                    <c:v>6526</c:v>
                  </c:pt>
                  <c:pt idx="18">
                    <c:v>6711</c:v>
                  </c:pt>
                  <c:pt idx="19">
                    <c:v>6712</c:v>
                  </c:pt>
                  <c:pt idx="25">
                    <c:v>7211</c:v>
                  </c:pt>
                  <c:pt idx="26">
                    <c:v>…</c:v>
                  </c:pt>
                </c:lvl>
                <c:lvl>
                  <c:pt idx="3">
                    <c:v>636</c:v>
                  </c:pt>
                  <c:pt idx="5">
                    <c:v>638</c:v>
                  </c:pt>
                  <c:pt idx="8">
                    <c:v>641</c:v>
                  </c:pt>
                  <c:pt idx="11">
                    <c:v>642</c:v>
                  </c:pt>
                  <c:pt idx="17">
                    <c:v>671</c:v>
                  </c:pt>
                  <c:pt idx="21">
                    <c:v>922</c:v>
                  </c:pt>
                  <c:pt idx="24">
                    <c:v>721</c:v>
                  </c:pt>
                </c:lvl>
                <c:lvl>
                  <c:pt idx="2">
                    <c:v>63</c:v>
                  </c:pt>
                  <c:pt idx="7">
                    <c:v>64</c:v>
                  </c:pt>
                  <c:pt idx="13">
                    <c:v>65</c:v>
                  </c:pt>
                  <c:pt idx="16">
                    <c:v>67</c:v>
                  </c:pt>
                  <c:pt idx="23">
                    <c:v>72</c:v>
                  </c:pt>
                </c:lvl>
                <c:lvl>
                  <c:pt idx="1">
                    <c:v>6</c:v>
                  </c:pt>
                  <c:pt idx="20">
                    <c:v>9</c:v>
                  </c:pt>
                  <c:pt idx="22">
                    <c:v>7</c:v>
                  </c:pt>
                </c:lvl>
              </c:multiLvlStrCache>
            </c:multiLvlStrRef>
          </c:cat>
          <c:val>
            <c:numRef>
              <c:f>' Račun prihoda i rashoda'!$I$10:$I$36</c:f>
              <c:numCache>
                <c:formatCode>#,##0.00\ _k_n</c:formatCode>
                <c:ptCount val="27"/>
                <c:pt idx="0">
                  <c:v>335775.14999999997</c:v>
                </c:pt>
                <c:pt idx="1">
                  <c:v>335775.14999999997</c:v>
                </c:pt>
                <c:pt idx="2">
                  <c:v>302826.31</c:v>
                </c:pt>
                <c:pt idx="3">
                  <c:v>293826.31</c:v>
                </c:pt>
                <c:pt idx="4">
                  <c:v>293826.31</c:v>
                </c:pt>
                <c:pt idx="5">
                  <c:v>9000</c:v>
                </c:pt>
                <c:pt idx="6">
                  <c:v>9000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22527.360000000001</c:v>
                </c:pt>
                <c:pt idx="14">
                  <c:v>22527.360000000001</c:v>
                </c:pt>
                <c:pt idx="15">
                  <c:v>22527.360000000001</c:v>
                </c:pt>
                <c:pt idx="16">
                  <c:v>10421.48</c:v>
                </c:pt>
                <c:pt idx="17">
                  <c:v>10421.48</c:v>
                </c:pt>
                <c:pt idx="18">
                  <c:v>10421.48</c:v>
                </c:pt>
                <c:pt idx="19">
                  <c:v>0</c:v>
                </c:pt>
                <c:pt idx="20">
                  <c:v>65755.97</c:v>
                </c:pt>
                <c:pt idx="21">
                  <c:v>65755.97</c:v>
                </c:pt>
              </c:numCache>
            </c:numRef>
          </c:val>
        </c:ser>
        <c:ser>
          <c:idx val="4"/>
          <c:order val="4"/>
          <c:tx>
            <c:strRef>
              <c:f>' Račun prihoda i rashoda'!$J$8:$J$9</c:f>
              <c:strCache>
                <c:ptCount val="2"/>
                <c:pt idx="0">
                  <c:v>INDEKS</c:v>
                </c:pt>
                <c:pt idx="1">
                  <c:v>6=5/2*100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rashoda'!$B$10:$E$36</c:f>
              <c:multiLvlStrCache>
                <c:ptCount val="27"/>
                <c:lvl>
                  <c:pt idx="4">
                    <c:v>6361</c:v>
                  </c:pt>
                  <c:pt idx="6">
                    <c:v>6381</c:v>
                  </c:pt>
                  <c:pt idx="9">
                    <c:v>6413</c:v>
                  </c:pt>
                  <c:pt idx="10">
                    <c:v>6415</c:v>
                  </c:pt>
                  <c:pt idx="12">
                    <c:v>6429</c:v>
                  </c:pt>
                  <c:pt idx="14">
                    <c:v>652</c:v>
                  </c:pt>
                  <c:pt idx="15">
                    <c:v>6526</c:v>
                  </c:pt>
                  <c:pt idx="18">
                    <c:v>6711</c:v>
                  </c:pt>
                  <c:pt idx="19">
                    <c:v>6712</c:v>
                  </c:pt>
                  <c:pt idx="25">
                    <c:v>7211</c:v>
                  </c:pt>
                  <c:pt idx="26">
                    <c:v>…</c:v>
                  </c:pt>
                </c:lvl>
                <c:lvl>
                  <c:pt idx="3">
                    <c:v>636</c:v>
                  </c:pt>
                  <c:pt idx="5">
                    <c:v>638</c:v>
                  </c:pt>
                  <c:pt idx="8">
                    <c:v>641</c:v>
                  </c:pt>
                  <c:pt idx="11">
                    <c:v>642</c:v>
                  </c:pt>
                  <c:pt idx="17">
                    <c:v>671</c:v>
                  </c:pt>
                  <c:pt idx="21">
                    <c:v>922</c:v>
                  </c:pt>
                  <c:pt idx="24">
                    <c:v>721</c:v>
                  </c:pt>
                </c:lvl>
                <c:lvl>
                  <c:pt idx="2">
                    <c:v>63</c:v>
                  </c:pt>
                  <c:pt idx="7">
                    <c:v>64</c:v>
                  </c:pt>
                  <c:pt idx="13">
                    <c:v>65</c:v>
                  </c:pt>
                  <c:pt idx="16">
                    <c:v>67</c:v>
                  </c:pt>
                  <c:pt idx="23">
                    <c:v>72</c:v>
                  </c:pt>
                </c:lvl>
                <c:lvl>
                  <c:pt idx="1">
                    <c:v>6</c:v>
                  </c:pt>
                  <c:pt idx="20">
                    <c:v>9</c:v>
                  </c:pt>
                  <c:pt idx="22">
                    <c:v>7</c:v>
                  </c:pt>
                </c:lvl>
              </c:multiLvlStrCache>
            </c:multiLvlStrRef>
          </c:cat>
          <c:val>
            <c:numRef>
              <c:f>' Račun prihoda i rashoda'!$J$10:$J$36</c:f>
              <c:numCache>
                <c:formatCode>0</c:formatCode>
                <c:ptCount val="27"/>
                <c:pt idx="0">
                  <c:v>114.8864669704506</c:v>
                </c:pt>
                <c:pt idx="1">
                  <c:v>114.8864669704506</c:v>
                </c:pt>
                <c:pt idx="2">
                  <c:v>115.19122306968663</c:v>
                </c:pt>
                <c:pt idx="3">
                  <c:v>111.76773913387149</c:v>
                </c:pt>
                <c:pt idx="4">
                  <c:v>111.76773913387149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109.48446844237299</c:v>
                </c:pt>
                <c:pt idx="14">
                  <c:v>109.48446844237299</c:v>
                </c:pt>
                <c:pt idx="15">
                  <c:v>109.48446844237299</c:v>
                </c:pt>
                <c:pt idx="16">
                  <c:v>118.41554773048266</c:v>
                </c:pt>
                <c:pt idx="17">
                  <c:v>118.41554773048266</c:v>
                </c:pt>
                <c:pt idx="18">
                  <c:v>118.41554773048266</c:v>
                </c:pt>
                <c:pt idx="19">
                  <c:v>0</c:v>
                </c:pt>
                <c:pt idx="20">
                  <c:v>60.436916940101661</c:v>
                </c:pt>
                <c:pt idx="21">
                  <c:v>60.436916940101661</c:v>
                </c:pt>
              </c:numCache>
            </c:numRef>
          </c:val>
        </c:ser>
        <c:ser>
          <c:idx val="5"/>
          <c:order val="5"/>
          <c:tx>
            <c:strRef>
              <c:f>' Račun prihoda i rashoda'!$K$8:$K$9</c:f>
              <c:strCache>
                <c:ptCount val="2"/>
                <c:pt idx="0">
                  <c:v>INDEKS**</c:v>
                </c:pt>
                <c:pt idx="1">
                  <c:v>7=5/4*100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rashoda'!$B$10:$E$36</c:f>
              <c:multiLvlStrCache>
                <c:ptCount val="27"/>
                <c:lvl>
                  <c:pt idx="4">
                    <c:v>6361</c:v>
                  </c:pt>
                  <c:pt idx="6">
                    <c:v>6381</c:v>
                  </c:pt>
                  <c:pt idx="9">
                    <c:v>6413</c:v>
                  </c:pt>
                  <c:pt idx="10">
                    <c:v>6415</c:v>
                  </c:pt>
                  <c:pt idx="12">
                    <c:v>6429</c:v>
                  </c:pt>
                  <c:pt idx="14">
                    <c:v>652</c:v>
                  </c:pt>
                  <c:pt idx="15">
                    <c:v>6526</c:v>
                  </c:pt>
                  <c:pt idx="18">
                    <c:v>6711</c:v>
                  </c:pt>
                  <c:pt idx="19">
                    <c:v>6712</c:v>
                  </c:pt>
                  <c:pt idx="25">
                    <c:v>7211</c:v>
                  </c:pt>
                  <c:pt idx="26">
                    <c:v>…</c:v>
                  </c:pt>
                </c:lvl>
                <c:lvl>
                  <c:pt idx="3">
                    <c:v>636</c:v>
                  </c:pt>
                  <c:pt idx="5">
                    <c:v>638</c:v>
                  </c:pt>
                  <c:pt idx="8">
                    <c:v>641</c:v>
                  </c:pt>
                  <c:pt idx="11">
                    <c:v>642</c:v>
                  </c:pt>
                  <c:pt idx="17">
                    <c:v>671</c:v>
                  </c:pt>
                  <c:pt idx="21">
                    <c:v>922</c:v>
                  </c:pt>
                  <c:pt idx="24">
                    <c:v>721</c:v>
                  </c:pt>
                </c:lvl>
                <c:lvl>
                  <c:pt idx="2">
                    <c:v>63</c:v>
                  </c:pt>
                  <c:pt idx="7">
                    <c:v>64</c:v>
                  </c:pt>
                  <c:pt idx="13">
                    <c:v>65</c:v>
                  </c:pt>
                  <c:pt idx="16">
                    <c:v>67</c:v>
                  </c:pt>
                  <c:pt idx="23">
                    <c:v>72</c:v>
                  </c:pt>
                </c:lvl>
                <c:lvl>
                  <c:pt idx="1">
                    <c:v>6</c:v>
                  </c:pt>
                  <c:pt idx="20">
                    <c:v>9</c:v>
                  </c:pt>
                  <c:pt idx="22">
                    <c:v>7</c:v>
                  </c:pt>
                </c:lvl>
              </c:multiLvlStrCache>
            </c:multiLvlStrRef>
          </c:cat>
          <c:val>
            <c:numRef>
              <c:f>' Račun prihoda i rashoda'!$K$10:$K$36</c:f>
              <c:numCache>
                <c:formatCode>0</c:formatCode>
                <c:ptCount val="27"/>
                <c:pt idx="0">
                  <c:v>52.20027703328752</c:v>
                </c:pt>
                <c:pt idx="1">
                  <c:v>52.20027703328752</c:v>
                </c:pt>
                <c:pt idx="2">
                  <c:v>53.835788444444447</c:v>
                </c:pt>
                <c:pt idx="3">
                  <c:v>52.422178412132027</c:v>
                </c:pt>
                <c:pt idx="4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60.884756756756765</c:v>
                </c:pt>
                <c:pt idx="14">
                  <c:v>60.884756756756765</c:v>
                </c:pt>
                <c:pt idx="15">
                  <c:v>0</c:v>
                </c:pt>
                <c:pt idx="16">
                  <c:v>23.823792977322604</c:v>
                </c:pt>
                <c:pt idx="17">
                  <c:v>23.823792977322604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710864"/>
        <c:axId val="492696720"/>
      </c:barChart>
      <c:catAx>
        <c:axId val="4927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2696720"/>
        <c:crosses val="autoZero"/>
        <c:auto val="1"/>
        <c:lblAlgn val="ctr"/>
        <c:lblOffset val="100"/>
        <c:noMultiLvlLbl val="0"/>
      </c:catAx>
      <c:valAx>
        <c:axId val="49269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271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Grafikon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3"/>
  <sheetViews>
    <sheetView workbookViewId="0">
      <selection activeCell="M24" sqref="M24"/>
    </sheetView>
  </sheetViews>
  <sheetFormatPr defaultRowHeight="15" x14ac:dyDescent="0.25"/>
  <cols>
    <col min="6" max="9" width="25.28515625" customWidth="1"/>
    <col min="10" max="11" width="15.7109375" customWidth="1"/>
  </cols>
  <sheetData>
    <row r="1" spans="2:11" ht="42" customHeight="1" x14ac:dyDescent="0.25">
      <c r="B1" s="133" t="s">
        <v>212</v>
      </c>
      <c r="C1" s="133"/>
      <c r="D1" s="133"/>
      <c r="E1" s="133"/>
      <c r="F1" s="133"/>
      <c r="G1" s="133"/>
      <c r="H1" s="133"/>
      <c r="I1" s="133"/>
      <c r="J1" s="133"/>
      <c r="K1" s="133"/>
    </row>
    <row r="2" spans="2:11" ht="15.75" customHeight="1" x14ac:dyDescent="0.25">
      <c r="B2" s="133" t="s">
        <v>12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2:11" ht="6.75" customHeight="1" x14ac:dyDescent="0.25">
      <c r="B3" s="150"/>
      <c r="C3" s="150"/>
      <c r="D3" s="150"/>
      <c r="E3" s="35"/>
      <c r="F3" s="35"/>
      <c r="G3" s="35"/>
      <c r="H3" s="35"/>
      <c r="I3" s="37"/>
      <c r="J3" s="37"/>
      <c r="K3" s="36"/>
    </row>
    <row r="4" spans="2:11" ht="18" customHeight="1" x14ac:dyDescent="0.25">
      <c r="B4" s="133" t="s">
        <v>48</v>
      </c>
      <c r="C4" s="133"/>
      <c r="D4" s="133"/>
      <c r="E4" s="133"/>
      <c r="F4" s="133"/>
      <c r="G4" s="133"/>
      <c r="H4" s="133"/>
      <c r="I4" s="133"/>
      <c r="J4" s="133"/>
      <c r="K4" s="133"/>
    </row>
    <row r="5" spans="2:11" ht="18" customHeight="1" x14ac:dyDescent="0.25">
      <c r="B5" s="38"/>
      <c r="C5" s="39"/>
      <c r="D5" s="39"/>
      <c r="E5" s="39"/>
      <c r="F5" s="39"/>
      <c r="G5" s="39"/>
      <c r="H5" s="39"/>
      <c r="I5" s="39"/>
      <c r="J5" s="39"/>
      <c r="K5" s="36"/>
    </row>
    <row r="6" spans="2:11" x14ac:dyDescent="0.25">
      <c r="B6" s="144" t="s">
        <v>49</v>
      </c>
      <c r="C6" s="144"/>
      <c r="D6" s="144"/>
      <c r="E6" s="144"/>
      <c r="F6" s="144"/>
      <c r="G6" s="40"/>
      <c r="H6" s="40"/>
      <c r="I6" s="40"/>
      <c r="J6" s="41"/>
      <c r="K6" s="36"/>
    </row>
    <row r="7" spans="2:11" ht="38.25" x14ac:dyDescent="0.25">
      <c r="B7" s="145" t="s">
        <v>7</v>
      </c>
      <c r="C7" s="146"/>
      <c r="D7" s="146"/>
      <c r="E7" s="146"/>
      <c r="F7" s="147"/>
      <c r="G7" s="19" t="s">
        <v>213</v>
      </c>
      <c r="H7" s="1" t="s">
        <v>66</v>
      </c>
      <c r="I7" s="19" t="s">
        <v>214</v>
      </c>
      <c r="J7" s="1" t="s">
        <v>17</v>
      </c>
      <c r="K7" s="1" t="s">
        <v>40</v>
      </c>
    </row>
    <row r="8" spans="2:11" s="22" customFormat="1" ht="11.25" x14ac:dyDescent="0.2">
      <c r="B8" s="138">
        <v>1</v>
      </c>
      <c r="C8" s="138"/>
      <c r="D8" s="138"/>
      <c r="E8" s="138"/>
      <c r="F8" s="139"/>
      <c r="G8" s="21">
        <v>2</v>
      </c>
      <c r="H8" s="20">
        <v>3</v>
      </c>
      <c r="I8" s="20">
        <v>5</v>
      </c>
      <c r="J8" s="20" t="s">
        <v>19</v>
      </c>
      <c r="K8" s="20" t="s">
        <v>67</v>
      </c>
    </row>
    <row r="9" spans="2:11" x14ac:dyDescent="0.25">
      <c r="B9" s="140" t="s">
        <v>0</v>
      </c>
      <c r="C9" s="141"/>
      <c r="D9" s="141"/>
      <c r="E9" s="141"/>
      <c r="F9" s="142"/>
      <c r="G9" s="95">
        <f>SUM(G10:G11)</f>
        <v>292266.93</v>
      </c>
      <c r="H9" s="95">
        <f>SUM(H10:H11)</f>
        <v>643244</v>
      </c>
      <c r="I9" s="95">
        <f>SUM(I10:I11)</f>
        <v>335775.15</v>
      </c>
      <c r="J9" s="98">
        <f>I9/G9*100</f>
        <v>114.88646697045061</v>
      </c>
      <c r="K9" s="98">
        <f>I9/H9*100</f>
        <v>52.20027703328752</v>
      </c>
    </row>
    <row r="10" spans="2:11" x14ac:dyDescent="0.25">
      <c r="B10" s="143" t="s">
        <v>41</v>
      </c>
      <c r="C10" s="135"/>
      <c r="D10" s="135"/>
      <c r="E10" s="135"/>
      <c r="F10" s="137"/>
      <c r="G10" s="96">
        <v>292266.93</v>
      </c>
      <c r="H10" s="96">
        <v>643244</v>
      </c>
      <c r="I10" s="96">
        <v>335775.15</v>
      </c>
      <c r="J10" s="98">
        <f t="shared" ref="J10:J15" si="0">I10/G10*100</f>
        <v>114.88646697045061</v>
      </c>
      <c r="K10" s="98">
        <f t="shared" ref="K10:K15" si="1">I10/H10*100</f>
        <v>52.20027703328752</v>
      </c>
    </row>
    <row r="11" spans="2:11" x14ac:dyDescent="0.25">
      <c r="B11" s="136" t="s">
        <v>46</v>
      </c>
      <c r="C11" s="137"/>
      <c r="D11" s="137"/>
      <c r="E11" s="137"/>
      <c r="F11" s="137"/>
      <c r="G11" s="96">
        <v>0</v>
      </c>
      <c r="H11" s="96">
        <v>0</v>
      </c>
      <c r="I11" s="96">
        <v>0</v>
      </c>
      <c r="J11" s="98">
        <v>0</v>
      </c>
      <c r="K11" s="98">
        <v>0</v>
      </c>
    </row>
    <row r="12" spans="2:11" x14ac:dyDescent="0.25">
      <c r="B12" s="15" t="s">
        <v>1</v>
      </c>
      <c r="C12" s="30"/>
      <c r="D12" s="30"/>
      <c r="E12" s="30"/>
      <c r="F12" s="30"/>
      <c r="G12" s="95">
        <f>SUM(G13:G14)</f>
        <v>322528.52</v>
      </c>
      <c r="H12" s="95">
        <f>SUM(H13:H14)</f>
        <v>643244</v>
      </c>
      <c r="I12" s="95">
        <f>SUM(I13:I14)</f>
        <v>388569.86000000004</v>
      </c>
      <c r="J12" s="98">
        <f t="shared" si="0"/>
        <v>120.47612409594042</v>
      </c>
      <c r="K12" s="98">
        <f t="shared" si="1"/>
        <v>60.40784834370784</v>
      </c>
    </row>
    <row r="13" spans="2:11" x14ac:dyDescent="0.25">
      <c r="B13" s="134" t="s">
        <v>42</v>
      </c>
      <c r="C13" s="135"/>
      <c r="D13" s="135"/>
      <c r="E13" s="135"/>
      <c r="F13" s="135"/>
      <c r="G13" s="96">
        <v>316409.52</v>
      </c>
      <c r="H13" s="96">
        <v>606950</v>
      </c>
      <c r="I13" s="96">
        <v>385727.71</v>
      </c>
      <c r="J13" s="98">
        <f t="shared" si="0"/>
        <v>121.90774474800885</v>
      </c>
      <c r="K13" s="98">
        <f t="shared" si="1"/>
        <v>63.55180986901722</v>
      </c>
    </row>
    <row r="14" spans="2:11" x14ac:dyDescent="0.25">
      <c r="B14" s="136" t="s">
        <v>43</v>
      </c>
      <c r="C14" s="137"/>
      <c r="D14" s="137"/>
      <c r="E14" s="137"/>
      <c r="F14" s="137"/>
      <c r="G14" s="96">
        <v>6119</v>
      </c>
      <c r="H14" s="96">
        <v>36294</v>
      </c>
      <c r="I14" s="96">
        <v>2842.15</v>
      </c>
      <c r="J14" s="98">
        <v>0</v>
      </c>
      <c r="K14" s="98">
        <f t="shared" si="1"/>
        <v>7.8309086901416221</v>
      </c>
    </row>
    <row r="15" spans="2:11" x14ac:dyDescent="0.25">
      <c r="B15" s="149" t="s">
        <v>50</v>
      </c>
      <c r="C15" s="141"/>
      <c r="D15" s="141"/>
      <c r="E15" s="141"/>
      <c r="F15" s="141"/>
      <c r="G15" s="95">
        <f>G9-G12</f>
        <v>-30261.590000000026</v>
      </c>
      <c r="H15" s="95">
        <f>H9-H12</f>
        <v>0</v>
      </c>
      <c r="I15" s="97">
        <f>I9-I12</f>
        <v>-52794.710000000021</v>
      </c>
      <c r="J15" s="98">
        <f t="shared" si="0"/>
        <v>174.4611238206584</v>
      </c>
      <c r="K15" s="98">
        <v>0</v>
      </c>
    </row>
    <row r="16" spans="2:11" ht="18" x14ac:dyDescent="0.25">
      <c r="B16" s="35"/>
      <c r="C16" s="42"/>
      <c r="D16" s="42"/>
      <c r="E16" s="42"/>
      <c r="F16" s="42"/>
      <c r="G16" s="42"/>
      <c r="H16" s="42"/>
      <c r="I16" s="43"/>
      <c r="J16" s="43"/>
      <c r="K16" s="43"/>
    </row>
    <row r="17" spans="1:42" ht="18" customHeight="1" x14ac:dyDescent="0.25">
      <c r="B17" s="144" t="s">
        <v>51</v>
      </c>
      <c r="C17" s="144"/>
      <c r="D17" s="144"/>
      <c r="E17" s="144"/>
      <c r="F17" s="144"/>
      <c r="G17" s="42"/>
      <c r="H17" s="42"/>
      <c r="I17" s="43"/>
      <c r="J17" s="43"/>
      <c r="K17" s="43"/>
    </row>
    <row r="18" spans="1:42" ht="25.5" x14ac:dyDescent="0.25">
      <c r="B18" s="145" t="s">
        <v>7</v>
      </c>
      <c r="C18" s="146"/>
      <c r="D18" s="146"/>
      <c r="E18" s="146"/>
      <c r="F18" s="147"/>
      <c r="G18" s="19" t="s">
        <v>58</v>
      </c>
      <c r="H18" s="1" t="s">
        <v>59</v>
      </c>
      <c r="I18" s="19" t="s">
        <v>60</v>
      </c>
      <c r="J18" s="1" t="s">
        <v>17</v>
      </c>
      <c r="K18" s="1" t="s">
        <v>40</v>
      </c>
    </row>
    <row r="19" spans="1:42" s="22" customFormat="1" x14ac:dyDescent="0.25">
      <c r="B19" s="138">
        <v>1</v>
      </c>
      <c r="C19" s="138"/>
      <c r="D19" s="138"/>
      <c r="E19" s="138"/>
      <c r="F19" s="139"/>
      <c r="G19" s="21">
        <v>2</v>
      </c>
      <c r="H19" s="20">
        <v>3</v>
      </c>
      <c r="I19" s="20">
        <v>5</v>
      </c>
      <c r="J19" s="20" t="s">
        <v>19</v>
      </c>
      <c r="K19" s="20" t="s">
        <v>20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.75" customHeight="1" x14ac:dyDescent="0.25">
      <c r="A20" s="22"/>
      <c r="B20" s="143" t="s">
        <v>44</v>
      </c>
      <c r="C20" s="154"/>
      <c r="D20" s="154"/>
      <c r="E20" s="154"/>
      <c r="F20" s="155"/>
      <c r="G20" s="96">
        <v>0</v>
      </c>
      <c r="H20" s="101">
        <v>0</v>
      </c>
      <c r="I20" s="101">
        <v>0</v>
      </c>
      <c r="J20" s="102">
        <v>0</v>
      </c>
      <c r="K20" s="102">
        <v>0</v>
      </c>
    </row>
    <row r="21" spans="1:42" x14ac:dyDescent="0.25">
      <c r="A21" s="22"/>
      <c r="B21" s="143" t="s">
        <v>45</v>
      </c>
      <c r="C21" s="135"/>
      <c r="D21" s="135"/>
      <c r="E21" s="135"/>
      <c r="F21" s="135"/>
      <c r="G21" s="96">
        <v>0</v>
      </c>
      <c r="H21" s="101">
        <v>0</v>
      </c>
      <c r="I21" s="101">
        <v>0</v>
      </c>
      <c r="J21" s="102">
        <v>0</v>
      </c>
      <c r="K21" s="102">
        <v>0</v>
      </c>
    </row>
    <row r="22" spans="1:42" s="31" customFormat="1" ht="15" customHeight="1" x14ac:dyDescent="0.25">
      <c r="A22" s="22"/>
      <c r="B22" s="151" t="s">
        <v>47</v>
      </c>
      <c r="C22" s="152"/>
      <c r="D22" s="152"/>
      <c r="E22" s="152"/>
      <c r="F22" s="153"/>
      <c r="G22" s="95">
        <v>0</v>
      </c>
      <c r="H22" s="99">
        <v>0</v>
      </c>
      <c r="I22" s="99">
        <v>0</v>
      </c>
      <c r="J22" s="102">
        <v>0</v>
      </c>
      <c r="K22" s="102"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31" customFormat="1" ht="15" customHeight="1" x14ac:dyDescent="0.25">
      <c r="A23" s="22"/>
      <c r="B23" s="151" t="s">
        <v>52</v>
      </c>
      <c r="C23" s="152"/>
      <c r="D23" s="152"/>
      <c r="E23" s="152"/>
      <c r="F23" s="153"/>
      <c r="G23" s="95">
        <v>108801</v>
      </c>
      <c r="H23" s="99">
        <v>65755.97</v>
      </c>
      <c r="I23" s="100">
        <v>65755.97</v>
      </c>
      <c r="J23" s="102">
        <f t="shared" ref="J23:J24" si="2">I23/G23*100</f>
        <v>60.436916940101661</v>
      </c>
      <c r="K23" s="102">
        <f t="shared" ref="K23:K24" si="3">I23/H23*100</f>
        <v>100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x14ac:dyDescent="0.25">
      <c r="A24" s="22"/>
      <c r="B24" s="149" t="s">
        <v>53</v>
      </c>
      <c r="C24" s="141"/>
      <c r="D24" s="141"/>
      <c r="E24" s="141"/>
      <c r="F24" s="141"/>
      <c r="G24" s="95">
        <v>78539.41</v>
      </c>
      <c r="H24" s="94"/>
      <c r="I24" s="99">
        <v>12961.26</v>
      </c>
      <c r="J24" s="102">
        <f t="shared" si="2"/>
        <v>16.502874162156296</v>
      </c>
      <c r="K24" s="102">
        <v>0</v>
      </c>
    </row>
    <row r="25" spans="1:42" ht="15.75" x14ac:dyDescent="0.25">
      <c r="B25" s="44"/>
      <c r="C25" s="45"/>
      <c r="D25" s="45"/>
      <c r="E25" s="45"/>
      <c r="F25" s="45"/>
      <c r="G25" s="46"/>
      <c r="H25" s="46"/>
      <c r="I25" s="46"/>
      <c r="J25" s="46"/>
      <c r="K25" s="36"/>
    </row>
    <row r="26" spans="1:42" ht="15.75" x14ac:dyDescent="0.25">
      <c r="B26" s="156" t="s">
        <v>57</v>
      </c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42" ht="15.75" x14ac:dyDescent="0.25">
      <c r="B27" s="12"/>
      <c r="C27" s="13"/>
      <c r="D27" s="13"/>
      <c r="E27" s="13"/>
      <c r="F27" s="13"/>
      <c r="G27" s="14"/>
      <c r="H27" s="14"/>
      <c r="I27" s="14"/>
      <c r="J27" s="14"/>
    </row>
    <row r="28" spans="1:42" ht="15" customHeight="1" x14ac:dyDescent="0.25">
      <c r="B28" s="157" t="s">
        <v>61</v>
      </c>
      <c r="C28" s="157"/>
      <c r="D28" s="157"/>
      <c r="E28" s="157"/>
      <c r="F28" s="157"/>
      <c r="G28" s="157"/>
      <c r="H28" s="157"/>
      <c r="I28" s="157"/>
      <c r="J28" s="157"/>
      <c r="K28" s="157"/>
    </row>
    <row r="29" spans="1:42" x14ac:dyDescent="0.25">
      <c r="B29" s="157" t="s">
        <v>62</v>
      </c>
      <c r="C29" s="157"/>
      <c r="D29" s="157"/>
      <c r="E29" s="157"/>
      <c r="F29" s="157"/>
      <c r="G29" s="157"/>
      <c r="H29" s="157"/>
      <c r="I29" s="157"/>
      <c r="J29" s="157"/>
      <c r="K29" s="157"/>
    </row>
    <row r="30" spans="1:42" ht="15" customHeight="1" x14ac:dyDescent="0.25">
      <c r="B30" s="157" t="s">
        <v>63</v>
      </c>
      <c r="C30" s="157"/>
      <c r="D30" s="157"/>
      <c r="E30" s="157"/>
      <c r="F30" s="157"/>
      <c r="G30" s="157"/>
      <c r="H30" s="157"/>
      <c r="I30" s="157"/>
      <c r="J30" s="157"/>
      <c r="K30" s="157"/>
    </row>
    <row r="31" spans="1:42" ht="36.75" customHeight="1" x14ac:dyDescent="0.25"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42" ht="15" customHeight="1" x14ac:dyDescent="0.25">
      <c r="B32" s="148" t="s">
        <v>64</v>
      </c>
      <c r="C32" s="148"/>
      <c r="D32" s="148"/>
      <c r="E32" s="148"/>
      <c r="F32" s="148"/>
      <c r="G32" s="148"/>
      <c r="H32" s="148"/>
      <c r="I32" s="148"/>
      <c r="J32" s="148"/>
      <c r="K32" s="148"/>
    </row>
    <row r="33" spans="2:11" x14ac:dyDescent="0.25">
      <c r="B33" s="148"/>
      <c r="C33" s="148"/>
      <c r="D33" s="148"/>
      <c r="E33" s="148"/>
      <c r="F33" s="148"/>
      <c r="G33" s="148"/>
      <c r="H33" s="148"/>
      <c r="I33" s="148"/>
      <c r="J33" s="148"/>
      <c r="K33" s="148"/>
    </row>
  </sheetData>
  <mergeCells count="26">
    <mergeCell ref="B32:K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K26"/>
    <mergeCell ref="B29:K29"/>
    <mergeCell ref="B28:K28"/>
    <mergeCell ref="B30:K31"/>
    <mergeCell ref="B17:F17"/>
    <mergeCell ref="B1:K1"/>
    <mergeCell ref="B2:K2"/>
    <mergeCell ref="B4:K4"/>
    <mergeCell ref="B13:F13"/>
    <mergeCell ref="B14:F14"/>
    <mergeCell ref="B8:F8"/>
    <mergeCell ref="B9:F9"/>
    <mergeCell ref="B10:F10"/>
    <mergeCell ref="B6:F6"/>
    <mergeCell ref="B7:F7"/>
    <mergeCell ref="B11:F1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2"/>
  <sheetViews>
    <sheetView topLeftCell="C49" workbookViewId="0">
      <selection activeCell="M84" sqref="M8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69.7109375" customWidth="1"/>
    <col min="7" max="7" width="20.85546875" customWidth="1"/>
    <col min="8" max="8" width="22.140625" customWidth="1"/>
    <col min="9" max="9" width="18.28515625" customWidth="1"/>
    <col min="10" max="11" width="15.7109375" style="68" customWidth="1"/>
  </cols>
  <sheetData>
    <row r="1" spans="2:11" ht="18" customHeight="1" x14ac:dyDescent="0.25">
      <c r="B1" s="2"/>
      <c r="C1" s="2"/>
      <c r="D1" s="2"/>
      <c r="E1" s="2"/>
      <c r="F1" s="2"/>
      <c r="G1" s="2"/>
      <c r="H1" s="2"/>
      <c r="I1" s="2"/>
      <c r="J1" s="55"/>
    </row>
    <row r="2" spans="2:11" ht="15.75" customHeight="1" x14ac:dyDescent="0.25">
      <c r="B2" s="161" t="s">
        <v>12</v>
      </c>
      <c r="C2" s="161"/>
      <c r="D2" s="161"/>
      <c r="E2" s="161"/>
      <c r="F2" s="161"/>
      <c r="G2" s="161"/>
      <c r="H2" s="161"/>
      <c r="I2" s="161"/>
      <c r="J2" s="161"/>
      <c r="K2" s="161"/>
    </row>
    <row r="3" spans="2:11" ht="18" x14ac:dyDescent="0.25">
      <c r="B3" s="2"/>
      <c r="C3" s="2"/>
      <c r="D3" s="2"/>
      <c r="E3" s="2"/>
      <c r="F3" s="2"/>
      <c r="G3" s="2"/>
      <c r="H3" s="2"/>
      <c r="I3" s="3"/>
      <c r="J3" s="65"/>
    </row>
    <row r="4" spans="2:11" ht="18" customHeight="1" x14ac:dyDescent="0.25">
      <c r="B4" s="161" t="s">
        <v>54</v>
      </c>
      <c r="C4" s="161"/>
      <c r="D4" s="161"/>
      <c r="E4" s="161"/>
      <c r="F4" s="161"/>
      <c r="G4" s="161"/>
      <c r="H4" s="161"/>
      <c r="I4" s="161"/>
      <c r="J4" s="161"/>
      <c r="K4" s="161"/>
    </row>
    <row r="5" spans="2:11" ht="18" x14ac:dyDescent="0.25">
      <c r="B5" s="2"/>
      <c r="C5" s="2"/>
      <c r="D5" s="2"/>
      <c r="E5" s="2"/>
      <c r="F5" s="2"/>
      <c r="G5" s="2"/>
      <c r="H5" s="2"/>
      <c r="I5" s="3"/>
      <c r="J5" s="65"/>
    </row>
    <row r="6" spans="2:11" ht="15.75" customHeight="1" x14ac:dyDescent="0.25">
      <c r="B6" s="161" t="s">
        <v>18</v>
      </c>
      <c r="C6" s="161"/>
      <c r="D6" s="161"/>
      <c r="E6" s="161"/>
      <c r="F6" s="161"/>
      <c r="G6" s="161"/>
      <c r="H6" s="161"/>
      <c r="I6" s="161"/>
      <c r="J6" s="161"/>
      <c r="K6" s="161"/>
    </row>
    <row r="7" spans="2:11" ht="18" x14ac:dyDescent="0.25">
      <c r="B7" s="2"/>
      <c r="C7" s="2"/>
      <c r="D7" s="2"/>
      <c r="E7" s="2"/>
      <c r="F7" s="2"/>
      <c r="G7" s="2"/>
      <c r="H7" s="2"/>
      <c r="I7" s="3"/>
      <c r="J7" s="65"/>
    </row>
    <row r="8" spans="2:11" ht="38.25" x14ac:dyDescent="0.25">
      <c r="B8" s="158" t="s">
        <v>7</v>
      </c>
      <c r="C8" s="159"/>
      <c r="D8" s="159"/>
      <c r="E8" s="159"/>
      <c r="F8" s="160"/>
      <c r="G8" s="32" t="s">
        <v>170</v>
      </c>
      <c r="H8" s="32" t="s">
        <v>171</v>
      </c>
      <c r="I8" s="32" t="s">
        <v>172</v>
      </c>
      <c r="J8" s="56" t="s">
        <v>17</v>
      </c>
      <c r="K8" s="56" t="s">
        <v>40</v>
      </c>
    </row>
    <row r="9" spans="2:11" ht="16.5" customHeight="1" x14ac:dyDescent="0.25">
      <c r="B9" s="158">
        <v>1</v>
      </c>
      <c r="C9" s="159"/>
      <c r="D9" s="159"/>
      <c r="E9" s="159"/>
      <c r="F9" s="160"/>
      <c r="G9" s="32">
        <v>2</v>
      </c>
      <c r="H9" s="32">
        <v>3</v>
      </c>
      <c r="I9" s="32">
        <v>5</v>
      </c>
      <c r="J9" s="56" t="s">
        <v>19</v>
      </c>
      <c r="K9" s="56" t="s">
        <v>20</v>
      </c>
    </row>
    <row r="10" spans="2:11" x14ac:dyDescent="0.25">
      <c r="B10" s="5"/>
      <c r="C10" s="5"/>
      <c r="D10" s="5"/>
      <c r="E10" s="5"/>
      <c r="F10" s="5" t="s">
        <v>21</v>
      </c>
      <c r="G10" s="83">
        <f>G11</f>
        <v>292266.93</v>
      </c>
      <c r="H10" s="82">
        <f>H12+H17+H23+H26</f>
        <v>643244</v>
      </c>
      <c r="I10" s="82">
        <f>I11</f>
        <v>335775.14999999997</v>
      </c>
      <c r="J10" s="109">
        <f>I10/G10*100</f>
        <v>114.8864669704506</v>
      </c>
      <c r="K10" s="109">
        <f>I10/H10*100</f>
        <v>52.20027703328752</v>
      </c>
    </row>
    <row r="11" spans="2:11" ht="15.75" customHeight="1" x14ac:dyDescent="0.25">
      <c r="B11" s="5">
        <v>6</v>
      </c>
      <c r="C11" s="5"/>
      <c r="D11" s="5"/>
      <c r="E11" s="5"/>
      <c r="F11" s="5" t="s">
        <v>2</v>
      </c>
      <c r="G11" s="83">
        <f>G12+G17+G23+G26</f>
        <v>292266.93</v>
      </c>
      <c r="H11" s="82">
        <v>643244</v>
      </c>
      <c r="I11" s="83">
        <f>I12+I17+I23+I26</f>
        <v>335775.14999999997</v>
      </c>
      <c r="J11" s="109">
        <f t="shared" ref="J11:J31" si="0">I11/G11*100</f>
        <v>114.8864669704506</v>
      </c>
      <c r="K11" s="109">
        <f t="shared" ref="K11:K27" si="1">I11/H11*100</f>
        <v>52.20027703328752</v>
      </c>
    </row>
    <row r="12" spans="2:11" ht="18" customHeight="1" x14ac:dyDescent="0.25">
      <c r="B12" s="47"/>
      <c r="C12" s="48">
        <v>63</v>
      </c>
      <c r="D12" s="48"/>
      <c r="E12" s="48"/>
      <c r="F12" s="9" t="s">
        <v>22</v>
      </c>
      <c r="G12" s="83">
        <v>262890.09000000003</v>
      </c>
      <c r="H12" s="82">
        <f>H13+H15</f>
        <v>562500</v>
      </c>
      <c r="I12" s="83">
        <f>I14+I16</f>
        <v>302826.31</v>
      </c>
      <c r="J12" s="109">
        <f t="shared" si="0"/>
        <v>115.19122306968663</v>
      </c>
      <c r="K12" s="109">
        <f t="shared" si="1"/>
        <v>53.835788444444447</v>
      </c>
    </row>
    <row r="13" spans="2:11" ht="18" customHeight="1" x14ac:dyDescent="0.25">
      <c r="B13" s="6"/>
      <c r="C13" s="6"/>
      <c r="D13" s="6">
        <v>636</v>
      </c>
      <c r="E13" s="6"/>
      <c r="F13" s="24" t="s">
        <v>68</v>
      </c>
      <c r="G13" s="81">
        <v>262890.09000000003</v>
      </c>
      <c r="H13" s="84">
        <v>560500</v>
      </c>
      <c r="I13" s="81">
        <v>293826.31</v>
      </c>
      <c r="J13" s="109">
        <f t="shared" si="0"/>
        <v>111.76773913387149</v>
      </c>
      <c r="K13" s="109">
        <f t="shared" si="1"/>
        <v>52.422178412132027</v>
      </c>
    </row>
    <row r="14" spans="2:11" ht="18" customHeight="1" x14ac:dyDescent="0.25">
      <c r="B14" s="6"/>
      <c r="C14" s="6"/>
      <c r="D14" s="7"/>
      <c r="E14" s="7">
        <v>6361</v>
      </c>
      <c r="F14" s="49" t="s">
        <v>65</v>
      </c>
      <c r="G14" s="81">
        <v>262890.09000000003</v>
      </c>
      <c r="H14" s="84">
        <v>0</v>
      </c>
      <c r="I14" s="81">
        <v>293826.31</v>
      </c>
      <c r="J14" s="109">
        <f t="shared" si="0"/>
        <v>111.76773913387149</v>
      </c>
      <c r="K14" s="109">
        <v>0</v>
      </c>
    </row>
    <row r="15" spans="2:11" ht="18" customHeight="1" x14ac:dyDescent="0.25">
      <c r="B15" s="6"/>
      <c r="C15" s="6"/>
      <c r="D15" s="7">
        <v>638</v>
      </c>
      <c r="E15" s="7"/>
      <c r="F15" s="49" t="s">
        <v>231</v>
      </c>
      <c r="G15" s="81">
        <v>0</v>
      </c>
      <c r="H15" s="84">
        <v>2000</v>
      </c>
      <c r="I15" s="81">
        <v>9000</v>
      </c>
      <c r="J15" s="109"/>
      <c r="K15" s="109"/>
    </row>
    <row r="16" spans="2:11" ht="18" customHeight="1" x14ac:dyDescent="0.25">
      <c r="B16" s="6"/>
      <c r="C16" s="6"/>
      <c r="D16" s="7"/>
      <c r="E16" s="7">
        <v>6381</v>
      </c>
      <c r="F16" s="49" t="s">
        <v>225</v>
      </c>
      <c r="G16" s="81">
        <v>0</v>
      </c>
      <c r="H16" s="84">
        <v>2000</v>
      </c>
      <c r="I16" s="81">
        <v>9000</v>
      </c>
      <c r="J16" s="109"/>
      <c r="K16" s="109"/>
    </row>
    <row r="17" spans="2:11" ht="18" customHeight="1" x14ac:dyDescent="0.25">
      <c r="B17" s="6"/>
      <c r="C17" s="6">
        <v>64</v>
      </c>
      <c r="D17" s="7"/>
      <c r="E17" s="7"/>
      <c r="F17" s="49" t="s">
        <v>69</v>
      </c>
      <c r="G17" s="83">
        <v>0.22</v>
      </c>
      <c r="H17" s="82">
        <v>0</v>
      </c>
      <c r="I17" s="83">
        <v>0</v>
      </c>
      <c r="J17" s="109">
        <f t="shared" si="0"/>
        <v>0</v>
      </c>
      <c r="K17" s="109">
        <v>0</v>
      </c>
    </row>
    <row r="18" spans="2:11" ht="18" customHeight="1" x14ac:dyDescent="0.25">
      <c r="B18" s="6"/>
      <c r="C18" s="6"/>
      <c r="D18" s="7">
        <v>641</v>
      </c>
      <c r="E18" s="7"/>
      <c r="F18" s="49" t="s">
        <v>70</v>
      </c>
      <c r="G18" s="81">
        <v>0.22</v>
      </c>
      <c r="H18" s="84">
        <v>0</v>
      </c>
      <c r="I18" s="81">
        <v>0</v>
      </c>
      <c r="J18" s="109">
        <f t="shared" si="0"/>
        <v>0</v>
      </c>
      <c r="K18" s="109">
        <v>0</v>
      </c>
    </row>
    <row r="19" spans="2:11" ht="18" customHeight="1" x14ac:dyDescent="0.25">
      <c r="B19" s="6"/>
      <c r="C19" s="6"/>
      <c r="D19" s="7"/>
      <c r="E19" s="7">
        <v>6413</v>
      </c>
      <c r="F19" s="49" t="s">
        <v>71</v>
      </c>
      <c r="G19" s="81">
        <v>0.22</v>
      </c>
      <c r="H19" s="84">
        <v>0</v>
      </c>
      <c r="I19" s="81">
        <v>0</v>
      </c>
      <c r="J19" s="109">
        <f t="shared" si="0"/>
        <v>0</v>
      </c>
      <c r="K19" s="109">
        <v>0</v>
      </c>
    </row>
    <row r="20" spans="2:11" ht="18" customHeight="1" x14ac:dyDescent="0.25">
      <c r="B20" s="6"/>
      <c r="C20" s="6"/>
      <c r="D20" s="7"/>
      <c r="E20" s="7">
        <v>6415</v>
      </c>
      <c r="F20" s="49" t="s">
        <v>72</v>
      </c>
      <c r="G20" s="81">
        <v>0</v>
      </c>
      <c r="H20" s="84">
        <v>0</v>
      </c>
      <c r="I20" s="81">
        <v>0</v>
      </c>
      <c r="J20" s="109">
        <v>0</v>
      </c>
      <c r="K20" s="109">
        <v>0</v>
      </c>
    </row>
    <row r="21" spans="2:11" ht="18" customHeight="1" x14ac:dyDescent="0.25">
      <c r="B21" s="6"/>
      <c r="C21" s="6"/>
      <c r="D21" s="7">
        <v>642</v>
      </c>
      <c r="E21" s="7"/>
      <c r="F21" s="49" t="s">
        <v>73</v>
      </c>
      <c r="G21" s="81">
        <v>0</v>
      </c>
      <c r="H21" s="84">
        <v>0</v>
      </c>
      <c r="I21" s="81">
        <v>0</v>
      </c>
      <c r="J21" s="109">
        <v>0</v>
      </c>
      <c r="K21" s="109">
        <v>0</v>
      </c>
    </row>
    <row r="22" spans="2:11" ht="16.5" customHeight="1" x14ac:dyDescent="0.25">
      <c r="B22" s="6"/>
      <c r="C22" s="6"/>
      <c r="D22" s="7"/>
      <c r="E22" s="7">
        <v>6429</v>
      </c>
      <c r="F22" s="49" t="s">
        <v>74</v>
      </c>
      <c r="G22" s="81">
        <v>0</v>
      </c>
      <c r="H22" s="84">
        <v>0</v>
      </c>
      <c r="I22" s="81">
        <v>0</v>
      </c>
      <c r="J22" s="109">
        <v>0</v>
      </c>
      <c r="K22" s="109">
        <v>0</v>
      </c>
    </row>
    <row r="23" spans="2:11" ht="26.25" customHeight="1" x14ac:dyDescent="0.25">
      <c r="B23" s="6"/>
      <c r="C23" s="6">
        <v>65</v>
      </c>
      <c r="D23" s="7"/>
      <c r="E23" s="7"/>
      <c r="F23" s="49" t="s">
        <v>75</v>
      </c>
      <c r="G23" s="83">
        <v>20575.849999999999</v>
      </c>
      <c r="H23" s="82">
        <v>37000</v>
      </c>
      <c r="I23" s="83">
        <v>22527.360000000001</v>
      </c>
      <c r="J23" s="109">
        <f t="shared" si="0"/>
        <v>109.48446844237299</v>
      </c>
      <c r="K23" s="109">
        <f t="shared" si="1"/>
        <v>60.884756756756765</v>
      </c>
    </row>
    <row r="24" spans="2:11" ht="18" customHeight="1" x14ac:dyDescent="0.25">
      <c r="B24" s="6"/>
      <c r="C24" s="6"/>
      <c r="D24" s="7"/>
      <c r="E24" s="7">
        <v>652</v>
      </c>
      <c r="F24" s="49" t="s">
        <v>76</v>
      </c>
      <c r="G24" s="81">
        <v>20575.849999999999</v>
      </c>
      <c r="H24" s="84">
        <v>37000</v>
      </c>
      <c r="I24" s="81">
        <v>22527.360000000001</v>
      </c>
      <c r="J24" s="109">
        <f t="shared" si="0"/>
        <v>109.48446844237299</v>
      </c>
      <c r="K24" s="109">
        <f t="shared" si="1"/>
        <v>60.884756756756765</v>
      </c>
    </row>
    <row r="25" spans="2:11" ht="18" customHeight="1" x14ac:dyDescent="0.25">
      <c r="B25" s="6"/>
      <c r="C25" s="6"/>
      <c r="D25" s="7"/>
      <c r="E25" s="7">
        <v>6526</v>
      </c>
      <c r="F25" s="49" t="s">
        <v>77</v>
      </c>
      <c r="G25" s="81">
        <v>20575.849999999999</v>
      </c>
      <c r="H25" s="84">
        <v>0</v>
      </c>
      <c r="I25" s="81">
        <v>22527.360000000001</v>
      </c>
      <c r="J25" s="109">
        <f t="shared" si="0"/>
        <v>109.48446844237299</v>
      </c>
      <c r="K25" s="109">
        <v>0</v>
      </c>
    </row>
    <row r="26" spans="2:11" ht="26.25" customHeight="1" x14ac:dyDescent="0.25">
      <c r="B26" s="6"/>
      <c r="C26" s="6">
        <v>67</v>
      </c>
      <c r="D26" s="7"/>
      <c r="E26" s="7"/>
      <c r="F26" s="9" t="s">
        <v>78</v>
      </c>
      <c r="G26" s="82">
        <v>8800.77</v>
      </c>
      <c r="H26" s="82">
        <v>43744</v>
      </c>
      <c r="I26" s="83">
        <v>10421.48</v>
      </c>
      <c r="J26" s="109">
        <f t="shared" si="0"/>
        <v>118.41554773048266</v>
      </c>
      <c r="K26" s="109">
        <f t="shared" si="1"/>
        <v>23.823792977322604</v>
      </c>
    </row>
    <row r="27" spans="2:11" ht="18" customHeight="1" x14ac:dyDescent="0.25">
      <c r="B27" s="6"/>
      <c r="C27" s="6"/>
      <c r="D27" s="7">
        <v>671</v>
      </c>
      <c r="E27" s="7"/>
      <c r="F27" s="54" t="s">
        <v>79</v>
      </c>
      <c r="G27" s="84">
        <v>8800.77</v>
      </c>
      <c r="H27" s="84">
        <v>43744</v>
      </c>
      <c r="I27" s="81">
        <v>10421.48</v>
      </c>
      <c r="J27" s="109">
        <f t="shared" si="0"/>
        <v>118.41554773048266</v>
      </c>
      <c r="K27" s="109">
        <f t="shared" si="1"/>
        <v>23.823792977322604</v>
      </c>
    </row>
    <row r="28" spans="2:11" ht="18" customHeight="1" x14ac:dyDescent="0.25">
      <c r="B28" s="6"/>
      <c r="C28" s="6"/>
      <c r="D28" s="7"/>
      <c r="E28" s="7">
        <v>6711</v>
      </c>
      <c r="F28" s="54" t="s">
        <v>80</v>
      </c>
      <c r="G28" s="84">
        <v>8800.77</v>
      </c>
      <c r="H28" s="84">
        <v>43744</v>
      </c>
      <c r="I28" s="81">
        <v>10421.48</v>
      </c>
      <c r="J28" s="109">
        <f t="shared" si="0"/>
        <v>118.41554773048266</v>
      </c>
      <c r="K28" s="109">
        <v>0</v>
      </c>
    </row>
    <row r="29" spans="2:11" ht="18" customHeight="1" x14ac:dyDescent="0.25">
      <c r="B29" s="6"/>
      <c r="C29" s="6"/>
      <c r="D29" s="7"/>
      <c r="E29" s="7">
        <v>6712</v>
      </c>
      <c r="F29" s="54" t="s">
        <v>81</v>
      </c>
      <c r="G29" s="84">
        <v>0</v>
      </c>
      <c r="H29" s="84">
        <v>0</v>
      </c>
      <c r="I29" s="81">
        <v>0</v>
      </c>
      <c r="J29" s="109">
        <v>0</v>
      </c>
      <c r="K29" s="109">
        <v>0</v>
      </c>
    </row>
    <row r="30" spans="2:11" ht="18" customHeight="1" x14ac:dyDescent="0.25">
      <c r="B30" s="6">
        <v>9</v>
      </c>
      <c r="C30" s="6"/>
      <c r="D30" s="7"/>
      <c r="E30" s="7"/>
      <c r="F30" s="54" t="s">
        <v>135</v>
      </c>
      <c r="G30" s="82">
        <v>108801</v>
      </c>
      <c r="H30" s="83">
        <v>0</v>
      </c>
      <c r="I30" s="83">
        <v>65755.97</v>
      </c>
      <c r="J30" s="109">
        <f t="shared" si="0"/>
        <v>60.436916940101661</v>
      </c>
      <c r="K30" s="109"/>
    </row>
    <row r="31" spans="2:11" ht="18" customHeight="1" x14ac:dyDescent="0.25">
      <c r="B31" s="6"/>
      <c r="C31" s="6"/>
      <c r="D31" s="7">
        <v>922</v>
      </c>
      <c r="E31" s="7"/>
      <c r="F31" s="54" t="s">
        <v>136</v>
      </c>
      <c r="G31" s="84">
        <v>108801</v>
      </c>
      <c r="H31" s="81">
        <v>0</v>
      </c>
      <c r="I31" s="81">
        <v>65755.97</v>
      </c>
      <c r="J31" s="109">
        <f t="shared" si="0"/>
        <v>60.436916940101661</v>
      </c>
      <c r="K31" s="109"/>
    </row>
    <row r="32" spans="2:11" s="29" customFormat="1" x14ac:dyDescent="0.25">
      <c r="B32" s="18">
        <v>7</v>
      </c>
      <c r="C32" s="18"/>
      <c r="D32" s="27"/>
      <c r="E32" s="27"/>
      <c r="F32" s="5" t="s">
        <v>3</v>
      </c>
      <c r="G32" s="53"/>
      <c r="H32" s="53"/>
      <c r="I32" s="28"/>
      <c r="J32" s="66"/>
      <c r="K32" s="66"/>
    </row>
    <row r="33" spans="2:11" x14ac:dyDescent="0.25">
      <c r="B33" s="6"/>
      <c r="C33" s="6">
        <v>72</v>
      </c>
      <c r="D33" s="7"/>
      <c r="E33" s="7"/>
      <c r="F33" s="24" t="s">
        <v>24</v>
      </c>
      <c r="G33" s="52"/>
      <c r="H33" s="52"/>
      <c r="I33" s="23"/>
      <c r="J33" s="67"/>
      <c r="K33" s="67"/>
    </row>
    <row r="34" spans="2:11" x14ac:dyDescent="0.25">
      <c r="B34" s="6"/>
      <c r="C34" s="6"/>
      <c r="D34" s="6">
        <v>721</v>
      </c>
      <c r="E34" s="6"/>
      <c r="F34" s="24" t="s">
        <v>25</v>
      </c>
      <c r="G34" s="52"/>
      <c r="H34" s="52"/>
      <c r="I34" s="23"/>
      <c r="J34" s="67"/>
      <c r="K34" s="67"/>
    </row>
    <row r="35" spans="2:11" x14ac:dyDescent="0.25">
      <c r="B35" s="6"/>
      <c r="C35" s="6"/>
      <c r="D35" s="6"/>
      <c r="E35" s="6">
        <v>7211</v>
      </c>
      <c r="F35" s="24" t="s">
        <v>26</v>
      </c>
      <c r="G35" s="52"/>
      <c r="H35" s="52"/>
      <c r="I35" s="23"/>
      <c r="J35" s="67"/>
      <c r="K35" s="67"/>
    </row>
    <row r="36" spans="2:11" x14ac:dyDescent="0.25">
      <c r="B36" s="6"/>
      <c r="C36" s="6"/>
      <c r="D36" s="6"/>
      <c r="E36" s="6" t="s">
        <v>16</v>
      </c>
      <c r="F36" s="24"/>
      <c r="G36" s="50"/>
      <c r="H36" s="52"/>
      <c r="I36" s="23"/>
      <c r="J36" s="67"/>
      <c r="K36" s="67"/>
    </row>
    <row r="37" spans="2:11" ht="15.75" customHeight="1" x14ac:dyDescent="0.25">
      <c r="H37" s="63"/>
    </row>
    <row r="38" spans="2:11" ht="51" x14ac:dyDescent="0.25">
      <c r="B38" s="158" t="s">
        <v>7</v>
      </c>
      <c r="C38" s="159"/>
      <c r="D38" s="159"/>
      <c r="E38" s="159"/>
      <c r="F38" s="160"/>
      <c r="G38" s="32" t="s">
        <v>215</v>
      </c>
      <c r="H38" s="64" t="s">
        <v>59</v>
      </c>
      <c r="I38" s="32" t="s">
        <v>216</v>
      </c>
      <c r="J38" s="56" t="s">
        <v>17</v>
      </c>
      <c r="K38" s="56" t="s">
        <v>40</v>
      </c>
    </row>
    <row r="39" spans="2:11" ht="12.75" customHeight="1" x14ac:dyDescent="0.25">
      <c r="B39" s="158">
        <v>1</v>
      </c>
      <c r="C39" s="159"/>
      <c r="D39" s="159"/>
      <c r="E39" s="159"/>
      <c r="F39" s="160"/>
      <c r="G39" s="32">
        <v>2</v>
      </c>
      <c r="H39" s="64">
        <v>3</v>
      </c>
      <c r="I39" s="32">
        <v>5</v>
      </c>
      <c r="J39" s="56" t="s">
        <v>19</v>
      </c>
      <c r="K39" s="56" t="s">
        <v>20</v>
      </c>
    </row>
    <row r="40" spans="2:11" x14ac:dyDescent="0.25">
      <c r="B40" s="5"/>
      <c r="C40" s="5"/>
      <c r="D40" s="5"/>
      <c r="E40" s="5"/>
      <c r="F40" s="5" t="s">
        <v>8</v>
      </c>
      <c r="G40" s="52"/>
      <c r="H40" s="52"/>
      <c r="I40" s="51"/>
      <c r="J40" s="67"/>
      <c r="K40" s="67"/>
    </row>
    <row r="41" spans="2:11" x14ac:dyDescent="0.25">
      <c r="B41" s="5">
        <v>3</v>
      </c>
      <c r="C41" s="5"/>
      <c r="D41" s="5"/>
      <c r="E41" s="5"/>
      <c r="F41" s="5" t="s">
        <v>4</v>
      </c>
      <c r="G41" s="82">
        <v>322528.52</v>
      </c>
      <c r="H41" s="82">
        <f>H42+H48+H74+H77</f>
        <v>643244</v>
      </c>
      <c r="I41" s="83">
        <f>I42+I48+I74+I78+I81</f>
        <v>388569.86000000004</v>
      </c>
      <c r="J41" s="109">
        <f>I41/G41*100</f>
        <v>120.47612409594042</v>
      </c>
      <c r="K41" s="109">
        <f>I41/H41*100</f>
        <v>60.40784834370784</v>
      </c>
    </row>
    <row r="42" spans="2:11" x14ac:dyDescent="0.25">
      <c r="B42" s="5"/>
      <c r="C42" s="9">
        <v>31</v>
      </c>
      <c r="D42" s="9"/>
      <c r="E42" s="9"/>
      <c r="F42" s="9" t="s">
        <v>5</v>
      </c>
      <c r="G42" s="83">
        <v>241721.32</v>
      </c>
      <c r="H42" s="83">
        <f>H43+H45+H46</f>
        <v>520050</v>
      </c>
      <c r="I42" s="83">
        <v>305250.06</v>
      </c>
      <c r="J42" s="109">
        <f t="shared" ref="J42:J76" si="2">I42/G42*100</f>
        <v>126.2818108059314</v>
      </c>
      <c r="K42" s="109">
        <f t="shared" ref="K42:K79" si="3">I42/H42*100</f>
        <v>58.696290741274879</v>
      </c>
    </row>
    <row r="43" spans="2:11" x14ac:dyDescent="0.25">
      <c r="B43" s="6"/>
      <c r="C43" s="6"/>
      <c r="D43" s="6">
        <v>311</v>
      </c>
      <c r="E43" s="6"/>
      <c r="F43" s="6" t="s">
        <v>27</v>
      </c>
      <c r="G43" s="81">
        <v>194072.43</v>
      </c>
      <c r="H43" s="81">
        <v>438000</v>
      </c>
      <c r="I43" s="81">
        <v>254549.41</v>
      </c>
      <c r="J43" s="109">
        <f t="shared" si="2"/>
        <v>131.16206665727844</v>
      </c>
      <c r="K43" s="109">
        <f t="shared" si="3"/>
        <v>58.116303652968035</v>
      </c>
    </row>
    <row r="44" spans="2:11" x14ac:dyDescent="0.25">
      <c r="B44" s="6"/>
      <c r="C44" s="6"/>
      <c r="D44" s="6"/>
      <c r="E44" s="6">
        <v>3111</v>
      </c>
      <c r="F44" s="6" t="s">
        <v>28</v>
      </c>
      <c r="G44" s="81">
        <v>194072.43</v>
      </c>
      <c r="H44" s="81">
        <v>438000</v>
      </c>
      <c r="I44" s="81">
        <v>254549.41</v>
      </c>
      <c r="J44" s="109">
        <f t="shared" si="2"/>
        <v>131.16206665727844</v>
      </c>
      <c r="K44" s="109">
        <v>0</v>
      </c>
    </row>
    <row r="45" spans="2:11" x14ac:dyDescent="0.25">
      <c r="B45" s="6"/>
      <c r="C45" s="6"/>
      <c r="D45" s="6">
        <v>312</v>
      </c>
      <c r="E45" s="6"/>
      <c r="F45" s="6" t="s">
        <v>82</v>
      </c>
      <c r="G45" s="81">
        <v>15606.4</v>
      </c>
      <c r="H45" s="81">
        <v>17050</v>
      </c>
      <c r="I45" s="81">
        <v>8700</v>
      </c>
      <c r="J45" s="109">
        <f t="shared" si="2"/>
        <v>55.746360467500509</v>
      </c>
      <c r="K45" s="109">
        <f t="shared" si="3"/>
        <v>51.02639296187683</v>
      </c>
    </row>
    <row r="46" spans="2:11" x14ac:dyDescent="0.25">
      <c r="B46" s="6"/>
      <c r="C46" s="6"/>
      <c r="D46" s="6">
        <v>313</v>
      </c>
      <c r="E46" s="6"/>
      <c r="F46" s="6" t="s">
        <v>83</v>
      </c>
      <c r="G46" s="81">
        <v>32042.49</v>
      </c>
      <c r="H46" s="81">
        <v>65000</v>
      </c>
      <c r="I46" s="81">
        <v>42000.65</v>
      </c>
      <c r="J46" s="109">
        <f t="shared" si="2"/>
        <v>131.07798426401942</v>
      </c>
      <c r="K46" s="109">
        <f t="shared" si="3"/>
        <v>64.616384615384618</v>
      </c>
    </row>
    <row r="47" spans="2:11" x14ac:dyDescent="0.25">
      <c r="B47" s="6"/>
      <c r="C47" s="6"/>
      <c r="D47" s="6"/>
      <c r="E47" s="6">
        <v>3132</v>
      </c>
      <c r="F47" s="6" t="s">
        <v>84</v>
      </c>
      <c r="G47" s="81">
        <v>32042.49</v>
      </c>
      <c r="H47" s="81">
        <v>0</v>
      </c>
      <c r="I47" s="81">
        <v>42000.65</v>
      </c>
      <c r="J47" s="109">
        <f t="shared" si="2"/>
        <v>131.07798426401942</v>
      </c>
      <c r="K47" s="109">
        <v>0</v>
      </c>
    </row>
    <row r="48" spans="2:11" x14ac:dyDescent="0.25">
      <c r="B48" s="6"/>
      <c r="C48" s="6">
        <v>32</v>
      </c>
      <c r="D48" s="7"/>
      <c r="E48" s="7"/>
      <c r="F48" s="6" t="s">
        <v>13</v>
      </c>
      <c r="G48" s="83">
        <v>73913.119999999995</v>
      </c>
      <c r="H48" s="83">
        <f>H49+H53+H59+H69</f>
        <v>85700</v>
      </c>
      <c r="I48" s="83">
        <v>79751.97</v>
      </c>
      <c r="J48" s="109">
        <f t="shared" si="2"/>
        <v>107.89961240981305</v>
      </c>
      <c r="K48" s="109">
        <f t="shared" si="3"/>
        <v>93.059474912485413</v>
      </c>
    </row>
    <row r="49" spans="2:11" x14ac:dyDescent="0.25">
      <c r="B49" s="6"/>
      <c r="C49" s="6"/>
      <c r="D49" s="6">
        <v>321</v>
      </c>
      <c r="E49" s="6"/>
      <c r="F49" s="6" t="s">
        <v>29</v>
      </c>
      <c r="G49" s="81">
        <v>13713.92</v>
      </c>
      <c r="H49" s="81">
        <v>28220</v>
      </c>
      <c r="I49" s="81">
        <v>31961.49</v>
      </c>
      <c r="J49" s="109">
        <f t="shared" si="2"/>
        <v>233.05874614989733</v>
      </c>
      <c r="K49" s="109">
        <f t="shared" si="3"/>
        <v>113.2582919914954</v>
      </c>
    </row>
    <row r="50" spans="2:11" x14ac:dyDescent="0.25">
      <c r="B50" s="6"/>
      <c r="C50" s="18"/>
      <c r="D50" s="6"/>
      <c r="E50" s="6">
        <v>3211</v>
      </c>
      <c r="F50" s="24" t="s">
        <v>30</v>
      </c>
      <c r="G50" s="81">
        <v>4938.6400000000003</v>
      </c>
      <c r="H50" s="81">
        <v>0</v>
      </c>
      <c r="I50" s="81">
        <v>13071.33</v>
      </c>
      <c r="J50" s="109">
        <f t="shared" si="2"/>
        <v>264.67468776829247</v>
      </c>
      <c r="K50" s="109">
        <v>0</v>
      </c>
    </row>
    <row r="51" spans="2:11" x14ac:dyDescent="0.25">
      <c r="B51" s="6"/>
      <c r="C51" s="18"/>
      <c r="D51" s="7"/>
      <c r="E51" s="6">
        <v>3212</v>
      </c>
      <c r="F51" s="6" t="s">
        <v>85</v>
      </c>
      <c r="G51" s="81">
        <v>8436.2800000000007</v>
      </c>
      <c r="H51" s="81">
        <v>0</v>
      </c>
      <c r="I51" s="81">
        <v>12020.16</v>
      </c>
      <c r="J51" s="109">
        <f t="shared" si="2"/>
        <v>142.48175736224971</v>
      </c>
      <c r="K51" s="109">
        <v>0</v>
      </c>
    </row>
    <row r="52" spans="2:11" x14ac:dyDescent="0.25">
      <c r="B52" s="6"/>
      <c r="C52" s="6"/>
      <c r="D52" s="7"/>
      <c r="E52" s="7">
        <v>3213</v>
      </c>
      <c r="F52" s="6" t="s">
        <v>86</v>
      </c>
      <c r="G52" s="81">
        <v>339</v>
      </c>
      <c r="H52" s="81">
        <v>0</v>
      </c>
      <c r="I52" s="81">
        <v>6870</v>
      </c>
      <c r="J52" s="109">
        <f t="shared" si="2"/>
        <v>2026.5486725663716</v>
      </c>
      <c r="K52" s="109">
        <v>0</v>
      </c>
    </row>
    <row r="53" spans="2:11" x14ac:dyDescent="0.25">
      <c r="B53" s="6"/>
      <c r="C53" s="6"/>
      <c r="D53" s="7">
        <v>322</v>
      </c>
      <c r="E53" s="7"/>
      <c r="F53" s="6" t="s">
        <v>87</v>
      </c>
      <c r="G53" s="81">
        <v>5382.75</v>
      </c>
      <c r="H53" s="81">
        <v>8230</v>
      </c>
      <c r="I53" s="81">
        <v>4237.16</v>
      </c>
      <c r="J53" s="109">
        <f t="shared" si="2"/>
        <v>78.71738423668198</v>
      </c>
      <c r="K53" s="109">
        <f t="shared" si="3"/>
        <v>51.484325637910075</v>
      </c>
    </row>
    <row r="54" spans="2:11" x14ac:dyDescent="0.25">
      <c r="B54" s="6"/>
      <c r="C54" s="6"/>
      <c r="D54" s="7"/>
      <c r="E54" s="7">
        <v>3221</v>
      </c>
      <c r="F54" s="6" t="s">
        <v>88</v>
      </c>
      <c r="G54" s="81">
        <v>3788.63</v>
      </c>
      <c r="H54" s="81">
        <v>0</v>
      </c>
      <c r="I54" s="81">
        <v>1562.09</v>
      </c>
      <c r="J54" s="109">
        <f t="shared" si="2"/>
        <v>41.230999068264779</v>
      </c>
      <c r="K54" s="109">
        <v>0</v>
      </c>
    </row>
    <row r="55" spans="2:11" x14ac:dyDescent="0.25">
      <c r="B55" s="6"/>
      <c r="C55" s="6"/>
      <c r="D55" s="7"/>
      <c r="E55" s="7">
        <v>3222</v>
      </c>
      <c r="F55" s="6" t="s">
        <v>89</v>
      </c>
      <c r="G55" s="81">
        <v>68</v>
      </c>
      <c r="H55" s="81">
        <v>0</v>
      </c>
      <c r="I55" s="81">
        <v>0</v>
      </c>
      <c r="J55" s="109">
        <v>0</v>
      </c>
      <c r="K55" s="109">
        <v>0</v>
      </c>
    </row>
    <row r="56" spans="2:11" x14ac:dyDescent="0.25">
      <c r="B56" s="6"/>
      <c r="C56" s="6"/>
      <c r="D56" s="7"/>
      <c r="E56" s="7">
        <v>3223</v>
      </c>
      <c r="F56" s="6" t="s">
        <v>90</v>
      </c>
      <c r="G56" s="81">
        <v>1435.62</v>
      </c>
      <c r="H56" s="81">
        <v>0</v>
      </c>
      <c r="I56" s="81">
        <v>1464.81</v>
      </c>
      <c r="J56" s="109">
        <f t="shared" si="2"/>
        <v>102.03326785639655</v>
      </c>
      <c r="K56" s="109">
        <v>0</v>
      </c>
    </row>
    <row r="57" spans="2:11" x14ac:dyDescent="0.25">
      <c r="B57" s="6"/>
      <c r="C57" s="6"/>
      <c r="D57" s="7"/>
      <c r="E57" s="7">
        <v>3224</v>
      </c>
      <c r="F57" s="6" t="s">
        <v>91</v>
      </c>
      <c r="G57" s="81">
        <v>90.5</v>
      </c>
      <c r="H57" s="81">
        <v>0</v>
      </c>
      <c r="I57" s="81">
        <v>26.88</v>
      </c>
      <c r="J57" s="109">
        <f t="shared" si="2"/>
        <v>29.701657458563535</v>
      </c>
      <c r="K57" s="109">
        <v>0</v>
      </c>
    </row>
    <row r="58" spans="2:11" x14ac:dyDescent="0.25">
      <c r="B58" s="6"/>
      <c r="C58" s="6"/>
      <c r="D58" s="7"/>
      <c r="E58" s="7">
        <v>3225</v>
      </c>
      <c r="F58" s="6" t="s">
        <v>226</v>
      </c>
      <c r="G58" s="81">
        <v>0</v>
      </c>
      <c r="H58" s="81">
        <v>0</v>
      </c>
      <c r="I58" s="81">
        <v>1183.3800000000001</v>
      </c>
      <c r="J58" s="109">
        <v>0</v>
      </c>
      <c r="K58" s="109">
        <v>0</v>
      </c>
    </row>
    <row r="59" spans="2:11" x14ac:dyDescent="0.25">
      <c r="B59" s="6"/>
      <c r="C59" s="6"/>
      <c r="D59" s="7">
        <v>323</v>
      </c>
      <c r="E59" s="7"/>
      <c r="F59" s="6" t="s">
        <v>92</v>
      </c>
      <c r="G59" s="81">
        <v>50681.98</v>
      </c>
      <c r="H59" s="81">
        <v>42800</v>
      </c>
      <c r="I59" s="81">
        <v>38887.19</v>
      </c>
      <c r="J59" s="109">
        <f t="shared" si="2"/>
        <v>76.727842913793026</v>
      </c>
      <c r="K59" s="109">
        <f t="shared" si="3"/>
        <v>90.857920560747672</v>
      </c>
    </row>
    <row r="60" spans="2:11" x14ac:dyDescent="0.25">
      <c r="B60" s="6"/>
      <c r="C60" s="6"/>
      <c r="D60" s="7"/>
      <c r="E60" s="7">
        <v>3231</v>
      </c>
      <c r="F60" s="6" t="s">
        <v>93</v>
      </c>
      <c r="G60" s="81">
        <v>532.78</v>
      </c>
      <c r="H60" s="81">
        <v>0</v>
      </c>
      <c r="I60" s="81">
        <v>395.9</v>
      </c>
      <c r="J60" s="109">
        <f t="shared" si="2"/>
        <v>74.308344907841885</v>
      </c>
      <c r="K60" s="109">
        <v>0</v>
      </c>
    </row>
    <row r="61" spans="2:11" x14ac:dyDescent="0.25">
      <c r="B61" s="6"/>
      <c r="C61" s="6"/>
      <c r="D61" s="7"/>
      <c r="E61" s="7">
        <v>3232</v>
      </c>
      <c r="F61" s="6" t="s">
        <v>227</v>
      </c>
      <c r="G61" s="81">
        <v>0</v>
      </c>
      <c r="H61" s="81">
        <v>0</v>
      </c>
      <c r="I61" s="81">
        <v>5658.25</v>
      </c>
      <c r="J61" s="109">
        <v>0</v>
      </c>
      <c r="K61" s="109">
        <v>0</v>
      </c>
    </row>
    <row r="62" spans="2:11" x14ac:dyDescent="0.25">
      <c r="B62" s="6"/>
      <c r="C62" s="6"/>
      <c r="D62" s="7"/>
      <c r="E62" s="7">
        <v>3233</v>
      </c>
      <c r="F62" s="6" t="s">
        <v>94</v>
      </c>
      <c r="G62" s="81">
        <v>127.44</v>
      </c>
      <c r="H62" s="81">
        <v>0</v>
      </c>
      <c r="I62" s="81">
        <v>127.44</v>
      </c>
      <c r="J62" s="109">
        <v>0</v>
      </c>
      <c r="K62" s="109">
        <v>0</v>
      </c>
    </row>
    <row r="63" spans="2:11" x14ac:dyDescent="0.25">
      <c r="B63" s="6"/>
      <c r="C63" s="6"/>
      <c r="D63" s="7"/>
      <c r="E63" s="7">
        <v>3234</v>
      </c>
      <c r="F63" s="6" t="s">
        <v>95</v>
      </c>
      <c r="G63" s="81">
        <v>89.71</v>
      </c>
      <c r="H63" s="81">
        <v>0</v>
      </c>
      <c r="I63" s="81">
        <v>83.6</v>
      </c>
      <c r="J63" s="109">
        <f t="shared" si="2"/>
        <v>93.189165087504179</v>
      </c>
      <c r="K63" s="109">
        <v>0</v>
      </c>
    </row>
    <row r="64" spans="2:11" x14ac:dyDescent="0.25">
      <c r="B64" s="6"/>
      <c r="C64" s="6"/>
      <c r="D64" s="7"/>
      <c r="E64" s="7">
        <v>3235</v>
      </c>
      <c r="F64" s="6" t="s">
        <v>107</v>
      </c>
      <c r="G64" s="81">
        <v>1592.7</v>
      </c>
      <c r="H64" s="81">
        <v>0</v>
      </c>
      <c r="I64" s="81">
        <v>1592.7</v>
      </c>
      <c r="J64" s="109">
        <v>0</v>
      </c>
      <c r="K64" s="109">
        <v>0</v>
      </c>
    </row>
    <row r="65" spans="2:11" x14ac:dyDescent="0.25">
      <c r="B65" s="6"/>
      <c r="C65" s="6"/>
      <c r="D65" s="7"/>
      <c r="E65" s="7">
        <v>3236</v>
      </c>
      <c r="F65" s="6" t="s">
        <v>96</v>
      </c>
      <c r="G65" s="81">
        <v>1114.8900000000001</v>
      </c>
      <c r="H65" s="81">
        <v>0</v>
      </c>
      <c r="I65" s="81">
        <v>955.62</v>
      </c>
      <c r="J65" s="109">
        <f t="shared" si="2"/>
        <v>85.714285714285708</v>
      </c>
      <c r="K65" s="109">
        <v>0</v>
      </c>
    </row>
    <row r="66" spans="2:11" x14ac:dyDescent="0.25">
      <c r="B66" s="6"/>
      <c r="C66" s="6"/>
      <c r="D66" s="7"/>
      <c r="E66" s="7">
        <v>3237</v>
      </c>
      <c r="F66" s="6" t="s">
        <v>97</v>
      </c>
      <c r="G66" s="81">
        <v>43853.4</v>
      </c>
      <c r="H66" s="81">
        <v>0</v>
      </c>
      <c r="I66" s="81">
        <v>25963.82</v>
      </c>
      <c r="J66" s="109">
        <f t="shared" si="2"/>
        <v>59.205945263081084</v>
      </c>
      <c r="K66" s="109">
        <v>0</v>
      </c>
    </row>
    <row r="67" spans="2:11" x14ac:dyDescent="0.25">
      <c r="B67" s="6"/>
      <c r="C67" s="6"/>
      <c r="D67" s="7"/>
      <c r="E67" s="7">
        <v>3238</v>
      </c>
      <c r="F67" s="6" t="s">
        <v>98</v>
      </c>
      <c r="G67" s="81">
        <v>3371.06</v>
      </c>
      <c r="H67" s="81">
        <v>0</v>
      </c>
      <c r="I67" s="81">
        <v>4100.66</v>
      </c>
      <c r="J67" s="109">
        <f t="shared" si="2"/>
        <v>121.64304402769454</v>
      </c>
      <c r="K67" s="109">
        <v>0</v>
      </c>
    </row>
    <row r="68" spans="2:11" x14ac:dyDescent="0.25">
      <c r="B68" s="6"/>
      <c r="C68" s="6"/>
      <c r="D68" s="7"/>
      <c r="E68" s="7">
        <v>3239</v>
      </c>
      <c r="F68" s="6" t="s">
        <v>99</v>
      </c>
      <c r="G68" s="81">
        <v>0</v>
      </c>
      <c r="H68" s="81">
        <v>0</v>
      </c>
      <c r="I68" s="81">
        <v>9.1999999999999993</v>
      </c>
      <c r="J68" s="109">
        <v>0</v>
      </c>
      <c r="K68" s="109">
        <v>0</v>
      </c>
    </row>
    <row r="69" spans="2:11" x14ac:dyDescent="0.25">
      <c r="B69" s="6"/>
      <c r="C69" s="6"/>
      <c r="D69" s="7">
        <v>329</v>
      </c>
      <c r="E69" s="7"/>
      <c r="F69" s="6" t="s">
        <v>100</v>
      </c>
      <c r="G69" s="81">
        <v>4134.47</v>
      </c>
      <c r="H69" s="81">
        <v>6450</v>
      </c>
      <c r="I69" s="81">
        <v>4666.13</v>
      </c>
      <c r="J69" s="109">
        <f t="shared" si="2"/>
        <v>112.85920565392904</v>
      </c>
      <c r="K69" s="109">
        <f t="shared" si="3"/>
        <v>72.343100775193804</v>
      </c>
    </row>
    <row r="70" spans="2:11" x14ac:dyDescent="0.25">
      <c r="B70" s="6"/>
      <c r="C70" s="6"/>
      <c r="D70" s="7"/>
      <c r="E70" s="7">
        <v>3293</v>
      </c>
      <c r="F70" s="6" t="s">
        <v>101</v>
      </c>
      <c r="G70" s="81">
        <v>570.84</v>
      </c>
      <c r="H70" s="81">
        <v>0</v>
      </c>
      <c r="I70" s="81">
        <v>2474.81</v>
      </c>
      <c r="J70" s="109">
        <f t="shared" si="2"/>
        <v>433.53829444327658</v>
      </c>
      <c r="K70" s="109">
        <v>0</v>
      </c>
    </row>
    <row r="71" spans="2:11" x14ac:dyDescent="0.25">
      <c r="B71" s="6"/>
      <c r="C71" s="6"/>
      <c r="D71" s="7"/>
      <c r="E71" s="7">
        <v>3294</v>
      </c>
      <c r="F71" s="6" t="s">
        <v>102</v>
      </c>
      <c r="G71" s="81">
        <v>1020</v>
      </c>
      <c r="H71" s="81">
        <v>0</v>
      </c>
      <c r="I71" s="81">
        <v>815</v>
      </c>
      <c r="J71" s="109">
        <f t="shared" si="2"/>
        <v>79.901960784313729</v>
      </c>
      <c r="K71" s="109">
        <v>0</v>
      </c>
    </row>
    <row r="72" spans="2:11" x14ac:dyDescent="0.25">
      <c r="B72" s="6"/>
      <c r="C72" s="6"/>
      <c r="D72" s="7"/>
      <c r="E72" s="7">
        <v>3295</v>
      </c>
      <c r="F72" s="6" t="s">
        <v>103</v>
      </c>
      <c r="G72" s="81">
        <v>2094.54</v>
      </c>
      <c r="H72" s="81">
        <v>0</v>
      </c>
      <c r="I72" s="81">
        <v>1286.32</v>
      </c>
      <c r="J72" s="109">
        <f t="shared" si="2"/>
        <v>61.413007151928348</v>
      </c>
      <c r="K72" s="109">
        <v>0</v>
      </c>
    </row>
    <row r="73" spans="2:11" x14ac:dyDescent="0.25">
      <c r="B73" s="6"/>
      <c r="C73" s="6"/>
      <c r="D73" s="7"/>
      <c r="E73" s="7">
        <v>3299</v>
      </c>
      <c r="F73" s="6" t="s">
        <v>100</v>
      </c>
      <c r="G73" s="81">
        <v>449.09</v>
      </c>
      <c r="H73" s="81">
        <v>0</v>
      </c>
      <c r="I73" s="81">
        <v>90</v>
      </c>
      <c r="J73" s="109">
        <f t="shared" si="2"/>
        <v>20.040526397826717</v>
      </c>
      <c r="K73" s="109">
        <v>0</v>
      </c>
    </row>
    <row r="74" spans="2:11" x14ac:dyDescent="0.25">
      <c r="B74" s="6"/>
      <c r="C74" s="6">
        <v>34</v>
      </c>
      <c r="D74" s="7"/>
      <c r="E74" s="7"/>
      <c r="F74" s="6" t="s">
        <v>104</v>
      </c>
      <c r="G74" s="83">
        <v>775.08</v>
      </c>
      <c r="H74" s="83">
        <v>1200</v>
      </c>
      <c r="I74" s="83">
        <v>725.68</v>
      </c>
      <c r="J74" s="109">
        <f t="shared" si="2"/>
        <v>93.626464364968768</v>
      </c>
      <c r="K74" s="109">
        <f t="shared" si="3"/>
        <v>60.473333333333336</v>
      </c>
    </row>
    <row r="75" spans="2:11" x14ac:dyDescent="0.25">
      <c r="B75" s="6"/>
      <c r="C75" s="6"/>
      <c r="D75" s="7">
        <v>343</v>
      </c>
      <c r="E75" s="7"/>
      <c r="F75" s="6" t="s">
        <v>105</v>
      </c>
      <c r="G75" s="81">
        <v>775.08</v>
      </c>
      <c r="H75" s="81">
        <v>1200</v>
      </c>
      <c r="I75" s="81">
        <v>725.68</v>
      </c>
      <c r="J75" s="109">
        <f t="shared" si="2"/>
        <v>93.626464364968768</v>
      </c>
      <c r="K75" s="109">
        <f t="shared" si="3"/>
        <v>60.473333333333336</v>
      </c>
    </row>
    <row r="76" spans="2:11" x14ac:dyDescent="0.25">
      <c r="B76" s="6"/>
      <c r="C76" s="6"/>
      <c r="D76" s="7"/>
      <c r="E76" s="7">
        <v>3431</v>
      </c>
      <c r="F76" s="6" t="s">
        <v>106</v>
      </c>
      <c r="G76" s="81">
        <v>775.08</v>
      </c>
      <c r="H76" s="81">
        <v>0</v>
      </c>
      <c r="I76" s="81">
        <v>725.68</v>
      </c>
      <c r="J76" s="109">
        <f t="shared" si="2"/>
        <v>93.626464364968768</v>
      </c>
      <c r="K76" s="109">
        <v>0</v>
      </c>
    </row>
    <row r="77" spans="2:11" x14ac:dyDescent="0.25">
      <c r="B77" s="8">
        <v>4</v>
      </c>
      <c r="C77" s="8"/>
      <c r="D77" s="8"/>
      <c r="E77" s="8"/>
      <c r="F77" s="16" t="s">
        <v>6</v>
      </c>
      <c r="G77" s="81">
        <v>6119</v>
      </c>
      <c r="H77" s="83">
        <f>H78+H81</f>
        <v>36294</v>
      </c>
      <c r="I77" s="81">
        <f>I78+I81</f>
        <v>2842.15</v>
      </c>
      <c r="J77" s="109">
        <v>0</v>
      </c>
      <c r="K77" s="109">
        <f t="shared" si="3"/>
        <v>7.8309086901416221</v>
      </c>
    </row>
    <row r="78" spans="2:11" x14ac:dyDescent="0.25">
      <c r="B78" s="9"/>
      <c r="C78" s="9">
        <v>42</v>
      </c>
      <c r="D78" s="9"/>
      <c r="E78" s="9"/>
      <c r="F78" s="17" t="s">
        <v>137</v>
      </c>
      <c r="G78" s="81">
        <v>6119</v>
      </c>
      <c r="H78" s="81">
        <v>19750</v>
      </c>
      <c r="I78" s="107">
        <v>2404.65</v>
      </c>
      <c r="J78" s="109">
        <v>0</v>
      </c>
      <c r="K78" s="109">
        <f t="shared" si="3"/>
        <v>12.175443037974684</v>
      </c>
    </row>
    <row r="79" spans="2:11" x14ac:dyDescent="0.25">
      <c r="B79" s="9"/>
      <c r="C79" s="9"/>
      <c r="D79" s="6">
        <v>422</v>
      </c>
      <c r="E79" s="6"/>
      <c r="F79" s="6" t="s">
        <v>138</v>
      </c>
      <c r="G79" s="81">
        <v>6119</v>
      </c>
      <c r="H79" s="81">
        <v>19750</v>
      </c>
      <c r="I79" s="104">
        <v>2404.65</v>
      </c>
      <c r="J79" s="109">
        <v>0</v>
      </c>
      <c r="K79" s="109">
        <f t="shared" si="3"/>
        <v>12.175443037974684</v>
      </c>
    </row>
    <row r="80" spans="2:11" x14ac:dyDescent="0.25">
      <c r="B80" s="9"/>
      <c r="C80" s="9"/>
      <c r="D80" s="6"/>
      <c r="E80" s="6">
        <v>4226</v>
      </c>
      <c r="F80" s="6" t="s">
        <v>228</v>
      </c>
      <c r="G80" s="4">
        <v>0</v>
      </c>
      <c r="H80" s="4">
        <v>0</v>
      </c>
      <c r="I80" s="104">
        <v>2404.65</v>
      </c>
      <c r="J80" s="67">
        <v>0</v>
      </c>
      <c r="K80" s="67">
        <v>0</v>
      </c>
    </row>
    <row r="81" spans="3:11" x14ac:dyDescent="0.25">
      <c r="C81" s="103">
        <v>45</v>
      </c>
      <c r="D81" s="23"/>
      <c r="E81" s="23"/>
      <c r="F81" s="23" t="s">
        <v>229</v>
      </c>
      <c r="G81" s="105">
        <v>0</v>
      </c>
      <c r="H81" s="108">
        <v>16544</v>
      </c>
      <c r="I81" s="106">
        <v>437.5</v>
      </c>
      <c r="J81" s="67">
        <v>0</v>
      </c>
      <c r="K81" s="67">
        <v>0</v>
      </c>
    </row>
    <row r="82" spans="3:11" x14ac:dyDescent="0.25">
      <c r="C82" s="23"/>
      <c r="D82" s="23">
        <v>451</v>
      </c>
      <c r="E82" s="23"/>
      <c r="F82" s="23" t="s">
        <v>230</v>
      </c>
      <c r="G82" s="105">
        <v>0</v>
      </c>
      <c r="H82" s="108">
        <v>16544</v>
      </c>
      <c r="I82" s="105">
        <v>437.5</v>
      </c>
      <c r="J82" s="67">
        <v>0</v>
      </c>
      <c r="K82" s="67">
        <v>0</v>
      </c>
    </row>
  </sheetData>
  <mergeCells count="7">
    <mergeCell ref="B8:F8"/>
    <mergeCell ref="B9:F9"/>
    <mergeCell ref="B38:F38"/>
    <mergeCell ref="B39:F39"/>
    <mergeCell ref="B2:K2"/>
    <mergeCell ref="B4:K4"/>
    <mergeCell ref="B6:K6"/>
  </mergeCells>
  <pageMargins left="0.7" right="0.7" top="0.75" bottom="0.75" header="0.3" footer="0.3"/>
  <pageSetup paperSize="9" scale="4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topLeftCell="A37" zoomScaleNormal="100" workbookViewId="0">
      <selection activeCell="F53" sqref="F53"/>
    </sheetView>
  </sheetViews>
  <sheetFormatPr defaultRowHeight="15" x14ac:dyDescent="0.25"/>
  <cols>
    <col min="2" max="2" width="61.28515625" customWidth="1"/>
    <col min="3" max="3" width="21.5703125" customWidth="1"/>
    <col min="4" max="4" width="20.28515625" customWidth="1"/>
    <col min="5" max="5" width="21.5703125" customWidth="1"/>
    <col min="6" max="7" width="15.7109375" style="72" customWidth="1"/>
  </cols>
  <sheetData>
    <row r="1" spans="2:7" ht="18" x14ac:dyDescent="0.25">
      <c r="B1" s="2"/>
      <c r="C1" s="2"/>
      <c r="D1" s="2"/>
      <c r="E1" s="3"/>
      <c r="F1" s="71"/>
      <c r="G1" s="71"/>
    </row>
    <row r="2" spans="2:7" ht="15.75" customHeight="1" x14ac:dyDescent="0.25">
      <c r="B2" s="161" t="s">
        <v>33</v>
      </c>
      <c r="C2" s="161"/>
      <c r="D2" s="161"/>
      <c r="E2" s="161"/>
      <c r="F2" s="161"/>
      <c r="G2" s="161"/>
    </row>
    <row r="3" spans="2:7" ht="18" x14ac:dyDescent="0.25">
      <c r="B3" s="2"/>
      <c r="C3" s="2"/>
      <c r="D3" s="2"/>
      <c r="E3" s="3"/>
      <c r="F3" s="71"/>
      <c r="G3" s="71"/>
    </row>
    <row r="4" spans="2:7" ht="38.25" x14ac:dyDescent="0.25">
      <c r="B4" s="32" t="s">
        <v>7</v>
      </c>
      <c r="C4" s="32" t="s">
        <v>217</v>
      </c>
      <c r="D4" s="32" t="s">
        <v>218</v>
      </c>
      <c r="E4" s="32" t="s">
        <v>219</v>
      </c>
      <c r="F4" s="69" t="s">
        <v>17</v>
      </c>
      <c r="G4" s="69" t="s">
        <v>40</v>
      </c>
    </row>
    <row r="5" spans="2:7" x14ac:dyDescent="0.25">
      <c r="B5" s="32">
        <v>1</v>
      </c>
      <c r="C5" s="32">
        <v>2</v>
      </c>
      <c r="D5" s="32">
        <v>3</v>
      </c>
      <c r="E5" s="32">
        <v>5</v>
      </c>
      <c r="F5" s="69" t="s">
        <v>19</v>
      </c>
      <c r="G5" s="69" t="s">
        <v>20</v>
      </c>
    </row>
    <row r="6" spans="2:7" x14ac:dyDescent="0.25">
      <c r="B6" s="5" t="s">
        <v>32</v>
      </c>
      <c r="C6" s="82">
        <f t="shared" ref="C6" si="0">C10+C13+C15+C20</f>
        <v>292266.93000000005</v>
      </c>
      <c r="D6" s="82">
        <f>D7+D12+D19</f>
        <v>643244</v>
      </c>
      <c r="E6" s="82">
        <f>E12+E19</f>
        <v>335775.15</v>
      </c>
      <c r="F6" s="112">
        <f>E6/C6*100</f>
        <v>114.8864669704506</v>
      </c>
      <c r="G6" s="112">
        <f>E6/D6*100</f>
        <v>52.20027703328752</v>
      </c>
    </row>
    <row r="7" spans="2:7" x14ac:dyDescent="0.25">
      <c r="B7" s="5" t="s">
        <v>108</v>
      </c>
      <c r="C7" s="82">
        <v>0</v>
      </c>
      <c r="D7" s="82">
        <v>750</v>
      </c>
      <c r="E7" s="81">
        <v>0</v>
      </c>
      <c r="F7" s="112">
        <v>0</v>
      </c>
      <c r="G7" s="112">
        <v>0</v>
      </c>
    </row>
    <row r="8" spans="2:7" x14ac:dyDescent="0.25">
      <c r="B8" s="60" t="s">
        <v>116</v>
      </c>
      <c r="C8" s="82">
        <v>0</v>
      </c>
      <c r="D8" s="84">
        <v>750</v>
      </c>
      <c r="E8" s="81">
        <v>0</v>
      </c>
      <c r="F8" s="112">
        <v>0</v>
      </c>
      <c r="G8" s="112">
        <v>0</v>
      </c>
    </row>
    <row r="9" spans="2:7" x14ac:dyDescent="0.25">
      <c r="B9" s="5" t="s">
        <v>110</v>
      </c>
      <c r="C9" s="82">
        <v>0.22</v>
      </c>
      <c r="D9" s="82">
        <v>0</v>
      </c>
      <c r="E9" s="81">
        <v>0</v>
      </c>
      <c r="F9" s="112">
        <v>0</v>
      </c>
      <c r="G9" s="112">
        <v>0</v>
      </c>
    </row>
    <row r="10" spans="2:7" x14ac:dyDescent="0.25">
      <c r="B10" s="58" t="s">
        <v>117</v>
      </c>
      <c r="C10" s="82">
        <v>0.22</v>
      </c>
      <c r="D10" s="84">
        <v>0</v>
      </c>
      <c r="E10" s="81">
        <v>0</v>
      </c>
      <c r="F10" s="112">
        <v>0</v>
      </c>
      <c r="G10" s="112">
        <v>0</v>
      </c>
    </row>
    <row r="11" spans="2:7" x14ac:dyDescent="0.25">
      <c r="B11" s="61" t="s">
        <v>109</v>
      </c>
      <c r="C11" s="84">
        <v>0.22</v>
      </c>
      <c r="D11" s="84">
        <v>0</v>
      </c>
      <c r="E11" s="81">
        <v>0</v>
      </c>
      <c r="F11" s="112">
        <v>0</v>
      </c>
      <c r="G11" s="112">
        <v>0</v>
      </c>
    </row>
    <row r="12" spans="2:7" x14ac:dyDescent="0.25">
      <c r="B12" s="5" t="s">
        <v>111</v>
      </c>
      <c r="C12" s="82">
        <f>C13+C15</f>
        <v>29376.62</v>
      </c>
      <c r="D12" s="82">
        <f>D13+D15</f>
        <v>79994</v>
      </c>
      <c r="E12" s="110">
        <f>E13+E15</f>
        <v>32948.839999999997</v>
      </c>
      <c r="F12" s="112">
        <f t="shared" ref="F12:F57" si="1">E12/C12*100</f>
        <v>112.16007832078706</v>
      </c>
      <c r="G12" s="112">
        <f t="shared" ref="G12:G62" si="2">E12/D12*100</f>
        <v>41.189139185438904</v>
      </c>
    </row>
    <row r="13" spans="2:7" x14ac:dyDescent="0.25">
      <c r="B13" s="59" t="s">
        <v>118</v>
      </c>
      <c r="C13" s="82">
        <v>20575.849999999999</v>
      </c>
      <c r="D13" s="84">
        <v>37000</v>
      </c>
      <c r="E13" s="81">
        <v>22527.360000000001</v>
      </c>
      <c r="F13" s="112">
        <f t="shared" si="1"/>
        <v>109.48446844237299</v>
      </c>
      <c r="G13" s="112">
        <f t="shared" si="2"/>
        <v>60.884756756756765</v>
      </c>
    </row>
    <row r="14" spans="2:7" x14ac:dyDescent="0.25">
      <c r="B14" s="61" t="s">
        <v>113</v>
      </c>
      <c r="C14" s="84">
        <v>20575.849999999999</v>
      </c>
      <c r="D14" s="84">
        <v>37000</v>
      </c>
      <c r="E14" s="81">
        <v>22527.360000000001</v>
      </c>
      <c r="F14" s="112">
        <f t="shared" si="1"/>
        <v>109.48446844237299</v>
      </c>
      <c r="G14" s="112">
        <f t="shared" si="2"/>
        <v>60.884756756756765</v>
      </c>
    </row>
    <row r="15" spans="2:7" x14ac:dyDescent="0.25">
      <c r="B15" s="58" t="s">
        <v>127</v>
      </c>
      <c r="C15" s="82">
        <f t="shared" ref="C15:E15" si="3">C16</f>
        <v>8800.77</v>
      </c>
      <c r="D15" s="84">
        <f t="shared" si="3"/>
        <v>42994</v>
      </c>
      <c r="E15" s="82">
        <f t="shared" si="3"/>
        <v>10421.48</v>
      </c>
      <c r="F15" s="112">
        <f t="shared" si="1"/>
        <v>118.41554773048266</v>
      </c>
      <c r="G15" s="112">
        <f t="shared" si="2"/>
        <v>24.239382239382238</v>
      </c>
    </row>
    <row r="16" spans="2:7" x14ac:dyDescent="0.25">
      <c r="B16" s="61">
        <v>6711</v>
      </c>
      <c r="C16" s="84">
        <v>8800.77</v>
      </c>
      <c r="D16" s="84">
        <v>42994</v>
      </c>
      <c r="E16" s="81">
        <v>10421.48</v>
      </c>
      <c r="F16" s="112">
        <f t="shared" si="1"/>
        <v>118.41554773048266</v>
      </c>
      <c r="G16" s="112">
        <f t="shared" si="2"/>
        <v>24.239382239382238</v>
      </c>
    </row>
    <row r="17" spans="2:7" x14ac:dyDescent="0.25">
      <c r="B17" s="59" t="s">
        <v>174</v>
      </c>
      <c r="C17" s="84">
        <v>108801</v>
      </c>
      <c r="D17" s="84">
        <v>0</v>
      </c>
      <c r="E17" s="81">
        <v>65755.97</v>
      </c>
      <c r="F17" s="112">
        <f t="shared" si="1"/>
        <v>60.436916940101661</v>
      </c>
      <c r="G17" s="112">
        <v>0</v>
      </c>
    </row>
    <row r="18" spans="2:7" x14ac:dyDescent="0.25">
      <c r="B18" s="61" t="s">
        <v>175</v>
      </c>
      <c r="C18" s="84">
        <v>108801</v>
      </c>
      <c r="D18" s="84">
        <v>0</v>
      </c>
      <c r="E18" s="81">
        <v>65755.97</v>
      </c>
      <c r="F18" s="112">
        <f t="shared" si="1"/>
        <v>60.436916940101661</v>
      </c>
      <c r="G18" s="112">
        <v>0</v>
      </c>
    </row>
    <row r="19" spans="2:7" x14ac:dyDescent="0.25">
      <c r="B19" s="5" t="s">
        <v>114</v>
      </c>
      <c r="C19" s="82">
        <v>262890.09000000003</v>
      </c>
      <c r="D19" s="82">
        <f>D20+D22</f>
        <v>562500</v>
      </c>
      <c r="E19" s="110">
        <f>E20+E22</f>
        <v>302826.31</v>
      </c>
      <c r="F19" s="112">
        <f t="shared" si="1"/>
        <v>115.19122306968663</v>
      </c>
      <c r="G19" s="112">
        <f t="shared" si="2"/>
        <v>53.835788444444447</v>
      </c>
    </row>
    <row r="20" spans="2:7" x14ac:dyDescent="0.25">
      <c r="B20" s="57" t="s">
        <v>119</v>
      </c>
      <c r="C20" s="82">
        <v>262890.09000000003</v>
      </c>
      <c r="D20" s="84">
        <v>560500</v>
      </c>
      <c r="E20" s="83">
        <v>293826.31</v>
      </c>
      <c r="F20" s="112">
        <f t="shared" si="1"/>
        <v>111.76773913387149</v>
      </c>
      <c r="G20" s="112">
        <f t="shared" si="2"/>
        <v>52.422178412132027</v>
      </c>
    </row>
    <row r="21" spans="2:7" ht="25.5" x14ac:dyDescent="0.25">
      <c r="B21" s="25" t="s">
        <v>112</v>
      </c>
      <c r="C21" s="84">
        <v>262890.09000000003</v>
      </c>
      <c r="D21" s="84">
        <v>560500</v>
      </c>
      <c r="E21" s="81">
        <v>293826.31</v>
      </c>
      <c r="F21" s="112">
        <f t="shared" si="1"/>
        <v>111.76773913387149</v>
      </c>
      <c r="G21" s="112">
        <f t="shared" si="2"/>
        <v>52.422178412132027</v>
      </c>
    </row>
    <row r="22" spans="2:7" x14ac:dyDescent="0.25">
      <c r="B22" s="57" t="s">
        <v>233</v>
      </c>
      <c r="C22" s="84">
        <v>0</v>
      </c>
      <c r="D22" s="84">
        <v>2000</v>
      </c>
      <c r="E22" s="83">
        <v>9000</v>
      </c>
      <c r="F22" s="112"/>
      <c r="G22" s="112"/>
    </row>
    <row r="23" spans="2:7" ht="25.5" x14ac:dyDescent="0.25">
      <c r="B23" s="25" t="s">
        <v>234</v>
      </c>
      <c r="C23" s="84">
        <v>0</v>
      </c>
      <c r="D23" s="84">
        <v>2000</v>
      </c>
      <c r="E23" s="81">
        <v>9000</v>
      </c>
      <c r="F23" s="112">
        <v>0</v>
      </c>
      <c r="G23" s="112">
        <v>0</v>
      </c>
    </row>
    <row r="24" spans="2:7" ht="15.75" customHeight="1" x14ac:dyDescent="0.25">
      <c r="B24" s="5" t="s">
        <v>31</v>
      </c>
      <c r="C24" s="82">
        <v>322528.52</v>
      </c>
      <c r="D24" s="82">
        <f>D25+D28+D37+D49</f>
        <v>643244</v>
      </c>
      <c r="E24" s="110">
        <f>E28+E37+E49</f>
        <v>388569.86</v>
      </c>
      <c r="F24" s="112">
        <f t="shared" si="1"/>
        <v>120.47612409594039</v>
      </c>
      <c r="G24" s="112">
        <f t="shared" si="2"/>
        <v>60.407848343707826</v>
      </c>
    </row>
    <row r="25" spans="2:7" ht="15.75" customHeight="1" x14ac:dyDescent="0.25">
      <c r="B25" s="5" t="s">
        <v>108</v>
      </c>
      <c r="C25" s="82"/>
      <c r="D25" s="82">
        <v>750</v>
      </c>
      <c r="E25" s="110"/>
      <c r="F25" s="112">
        <v>0</v>
      </c>
      <c r="G25" s="112">
        <v>0</v>
      </c>
    </row>
    <row r="26" spans="2:7" ht="15.75" customHeight="1" x14ac:dyDescent="0.25">
      <c r="B26" s="60" t="s">
        <v>116</v>
      </c>
      <c r="C26" s="82"/>
      <c r="D26" s="84">
        <v>750</v>
      </c>
      <c r="E26" s="110"/>
      <c r="F26" s="112">
        <v>0</v>
      </c>
      <c r="G26" s="112">
        <v>0</v>
      </c>
    </row>
    <row r="27" spans="2:7" ht="15.75" customHeight="1" x14ac:dyDescent="0.25">
      <c r="B27" s="62" t="s">
        <v>128</v>
      </c>
      <c r="C27" s="82"/>
      <c r="D27" s="84">
        <v>750</v>
      </c>
      <c r="E27" s="110"/>
      <c r="F27" s="112">
        <v>0</v>
      </c>
      <c r="G27" s="112">
        <v>0</v>
      </c>
    </row>
    <row r="28" spans="2:7" x14ac:dyDescent="0.25">
      <c r="B28" s="58" t="s">
        <v>125</v>
      </c>
      <c r="C28" s="82">
        <v>8800.77</v>
      </c>
      <c r="D28" s="110">
        <v>42994</v>
      </c>
      <c r="E28" s="110">
        <v>10421.48</v>
      </c>
      <c r="F28" s="112">
        <f t="shared" si="1"/>
        <v>118.41554773048266</v>
      </c>
      <c r="G28" s="112">
        <f t="shared" si="2"/>
        <v>24.239382239382238</v>
      </c>
    </row>
    <row r="29" spans="2:7" x14ac:dyDescent="0.25">
      <c r="B29" s="58" t="s">
        <v>126</v>
      </c>
      <c r="C29" s="82">
        <v>8800.77</v>
      </c>
      <c r="D29" s="111">
        <v>42994</v>
      </c>
      <c r="E29" s="110">
        <v>10421.48</v>
      </c>
      <c r="F29" s="112">
        <f t="shared" si="1"/>
        <v>118.41554773048266</v>
      </c>
      <c r="G29" s="112">
        <f t="shared" si="2"/>
        <v>24.239382239382238</v>
      </c>
    </row>
    <row r="30" spans="2:7" x14ac:dyDescent="0.25">
      <c r="B30" s="58" t="s">
        <v>127</v>
      </c>
      <c r="C30" s="82">
        <f>SUM(C31:C35)</f>
        <v>8800.77</v>
      </c>
      <c r="D30" s="111">
        <v>42994</v>
      </c>
      <c r="E30" s="110">
        <v>10421.48</v>
      </c>
      <c r="F30" s="112">
        <f t="shared" si="1"/>
        <v>118.41554773048266</v>
      </c>
      <c r="G30" s="112">
        <f t="shared" si="2"/>
        <v>24.239382239382238</v>
      </c>
    </row>
    <row r="31" spans="2:7" x14ac:dyDescent="0.25">
      <c r="B31" s="62" t="s">
        <v>124</v>
      </c>
      <c r="C31" s="84">
        <v>539.86</v>
      </c>
      <c r="D31" s="111">
        <v>4220</v>
      </c>
      <c r="E31" s="111">
        <v>0</v>
      </c>
      <c r="F31" s="112">
        <f t="shared" si="1"/>
        <v>0</v>
      </c>
      <c r="G31" s="112">
        <f t="shared" si="2"/>
        <v>0</v>
      </c>
    </row>
    <row r="32" spans="2:7" x14ac:dyDescent="0.25">
      <c r="B32" s="62" t="s">
        <v>128</v>
      </c>
      <c r="C32" s="84">
        <v>2221.56</v>
      </c>
      <c r="D32" s="111">
        <v>4780</v>
      </c>
      <c r="E32" s="111">
        <v>2530.34</v>
      </c>
      <c r="F32" s="112">
        <f t="shared" si="1"/>
        <v>113.89924197410831</v>
      </c>
      <c r="G32" s="112">
        <f t="shared" si="2"/>
        <v>52.935983263598331</v>
      </c>
    </row>
    <row r="33" spans="2:12" x14ac:dyDescent="0.25">
      <c r="B33" s="62" t="s">
        <v>129</v>
      </c>
      <c r="C33" s="84">
        <v>5009.3500000000004</v>
      </c>
      <c r="D33" s="111">
        <v>16000</v>
      </c>
      <c r="E33" s="111">
        <v>7461.14</v>
      </c>
      <c r="F33" s="112">
        <f t="shared" si="1"/>
        <v>148.94427420723247</v>
      </c>
      <c r="G33" s="112">
        <f t="shared" si="2"/>
        <v>46.632125000000002</v>
      </c>
    </row>
    <row r="34" spans="2:12" x14ac:dyDescent="0.25">
      <c r="B34" s="62" t="s">
        <v>130</v>
      </c>
      <c r="C34" s="84">
        <v>1030</v>
      </c>
      <c r="D34" s="111">
        <v>1450</v>
      </c>
      <c r="E34" s="111">
        <v>430</v>
      </c>
      <c r="F34" s="112">
        <f t="shared" si="1"/>
        <v>41.747572815533978</v>
      </c>
      <c r="G34" s="112">
        <f t="shared" si="2"/>
        <v>29.655172413793103</v>
      </c>
    </row>
    <row r="35" spans="2:12" x14ac:dyDescent="0.25">
      <c r="B35" s="62" t="s">
        <v>131</v>
      </c>
      <c r="C35" s="84">
        <v>0</v>
      </c>
      <c r="D35" s="111">
        <v>0</v>
      </c>
      <c r="E35" s="111">
        <v>0</v>
      </c>
      <c r="F35" s="112">
        <v>0</v>
      </c>
      <c r="G35" s="112">
        <v>0</v>
      </c>
    </row>
    <row r="36" spans="2:12" x14ac:dyDescent="0.25">
      <c r="B36" s="62" t="s">
        <v>238</v>
      </c>
      <c r="C36" s="84">
        <v>0</v>
      </c>
      <c r="D36" s="111">
        <v>16544</v>
      </c>
      <c r="E36" s="111">
        <v>0</v>
      </c>
      <c r="F36" s="112">
        <v>0</v>
      </c>
      <c r="G36" s="112">
        <v>0</v>
      </c>
    </row>
    <row r="37" spans="2:12" x14ac:dyDescent="0.25">
      <c r="B37" s="58" t="s">
        <v>123</v>
      </c>
      <c r="C37" s="82">
        <v>263058.09000000003</v>
      </c>
      <c r="D37" s="82">
        <f>D38+D46</f>
        <v>562500</v>
      </c>
      <c r="E37" s="110">
        <f>E38+E46</f>
        <v>347070</v>
      </c>
      <c r="F37" s="112">
        <f t="shared" si="1"/>
        <v>131.93663802546425</v>
      </c>
      <c r="G37" s="112">
        <f t="shared" si="2"/>
        <v>61.701333333333331</v>
      </c>
      <c r="L37" s="58"/>
    </row>
    <row r="38" spans="2:12" x14ac:dyDescent="0.25">
      <c r="B38" s="58" t="s">
        <v>132</v>
      </c>
      <c r="C38" s="82">
        <v>263058.09000000003</v>
      </c>
      <c r="D38" s="82">
        <v>560500</v>
      </c>
      <c r="E38" s="83">
        <f>$E$39</f>
        <v>336815</v>
      </c>
      <c r="F38" s="112">
        <f t="shared" si="1"/>
        <v>128.03825953423441</v>
      </c>
      <c r="G38" s="112">
        <f t="shared" si="2"/>
        <v>60.091882247992871</v>
      </c>
    </row>
    <row r="39" spans="2:12" x14ac:dyDescent="0.25">
      <c r="B39" s="58" t="s">
        <v>115</v>
      </c>
      <c r="C39" s="82">
        <f>SUM(C40:C45)</f>
        <v>263058.08999999997</v>
      </c>
      <c r="D39" s="84">
        <f>D40+D41+D42+D43+D44+D45</f>
        <v>560500</v>
      </c>
      <c r="E39" s="83">
        <f>SUM(E40:E45)</f>
        <v>336815</v>
      </c>
      <c r="F39" s="112">
        <f t="shared" si="1"/>
        <v>128.03825953423444</v>
      </c>
      <c r="G39" s="112">
        <f t="shared" si="2"/>
        <v>60.091882247992871</v>
      </c>
    </row>
    <row r="40" spans="2:12" x14ac:dyDescent="0.25">
      <c r="B40" s="62" t="s">
        <v>120</v>
      </c>
      <c r="C40" s="84">
        <v>194072.43</v>
      </c>
      <c r="D40" s="84">
        <v>438000</v>
      </c>
      <c r="E40" s="81">
        <v>254549.41</v>
      </c>
      <c r="F40" s="112">
        <f t="shared" si="1"/>
        <v>131.16206665727844</v>
      </c>
      <c r="G40" s="112">
        <f t="shared" si="2"/>
        <v>58.116303652968035</v>
      </c>
    </row>
    <row r="41" spans="2:12" x14ac:dyDescent="0.25">
      <c r="B41" s="62" t="s">
        <v>121</v>
      </c>
      <c r="C41" s="84">
        <v>15606.4</v>
      </c>
      <c r="D41" s="84">
        <v>16000</v>
      </c>
      <c r="E41" s="81">
        <v>8500</v>
      </c>
      <c r="F41" s="112">
        <f t="shared" si="1"/>
        <v>54.464834939511995</v>
      </c>
      <c r="G41" s="112">
        <f t="shared" si="2"/>
        <v>53.125</v>
      </c>
    </row>
    <row r="42" spans="2:12" x14ac:dyDescent="0.25">
      <c r="B42" s="62" t="s">
        <v>122</v>
      </c>
      <c r="C42" s="84">
        <v>32042.49</v>
      </c>
      <c r="D42" s="84">
        <v>65000</v>
      </c>
      <c r="E42" s="81">
        <v>42000.65</v>
      </c>
      <c r="F42" s="112">
        <f t="shared" si="1"/>
        <v>131.07798426401942</v>
      </c>
      <c r="G42" s="112">
        <f t="shared" si="2"/>
        <v>64.616384615384618</v>
      </c>
    </row>
    <row r="43" spans="2:12" x14ac:dyDescent="0.25">
      <c r="B43" s="62" t="s">
        <v>124</v>
      </c>
      <c r="C43" s="84">
        <v>8436.2800000000007</v>
      </c>
      <c r="D43" s="84">
        <v>19000</v>
      </c>
      <c r="E43" s="81">
        <v>12020.16</v>
      </c>
      <c r="F43" s="112">
        <f t="shared" si="1"/>
        <v>142.48175736224971</v>
      </c>
      <c r="G43" s="112">
        <f t="shared" si="2"/>
        <v>63.263999999999996</v>
      </c>
    </row>
    <row r="44" spans="2:12" x14ac:dyDescent="0.25">
      <c r="B44" s="62" t="s">
        <v>129</v>
      </c>
      <c r="C44" s="84">
        <v>11752.49</v>
      </c>
      <c r="D44" s="84">
        <v>20500</v>
      </c>
      <c r="E44" s="81">
        <v>18580.78</v>
      </c>
      <c r="F44" s="112">
        <f t="shared" si="1"/>
        <v>158.10079395940775</v>
      </c>
      <c r="G44" s="112">
        <f t="shared" si="2"/>
        <v>90.637951219512189</v>
      </c>
    </row>
    <row r="45" spans="2:12" x14ac:dyDescent="0.25">
      <c r="B45" s="62" t="s">
        <v>130</v>
      </c>
      <c r="C45" s="84">
        <v>1148</v>
      </c>
      <c r="D45" s="84">
        <v>2000</v>
      </c>
      <c r="E45" s="81">
        <v>1164</v>
      </c>
      <c r="F45" s="112">
        <f t="shared" si="1"/>
        <v>101.39372822299653</v>
      </c>
      <c r="G45" s="112">
        <f t="shared" si="2"/>
        <v>58.199999999999996</v>
      </c>
    </row>
    <row r="46" spans="2:12" x14ac:dyDescent="0.25">
      <c r="B46" s="58" t="s">
        <v>237</v>
      </c>
      <c r="C46" s="84">
        <v>0</v>
      </c>
      <c r="D46" s="84">
        <v>2000</v>
      </c>
      <c r="E46" s="83">
        <v>10255</v>
      </c>
      <c r="F46" s="112">
        <v>0</v>
      </c>
      <c r="G46" s="112">
        <v>0</v>
      </c>
    </row>
    <row r="47" spans="2:12" x14ac:dyDescent="0.25">
      <c r="B47" s="58" t="s">
        <v>235</v>
      </c>
      <c r="C47" s="84">
        <v>0</v>
      </c>
      <c r="D47" s="84">
        <v>2000</v>
      </c>
      <c r="E47" s="83">
        <v>10255</v>
      </c>
      <c r="F47" s="112">
        <v>0</v>
      </c>
      <c r="G47" s="112">
        <v>0</v>
      </c>
    </row>
    <row r="48" spans="2:12" x14ac:dyDescent="0.25">
      <c r="B48" s="10" t="s">
        <v>236</v>
      </c>
      <c r="C48" s="84">
        <v>0</v>
      </c>
      <c r="D48" s="84">
        <v>2000</v>
      </c>
      <c r="E48" s="81">
        <v>10255</v>
      </c>
      <c r="F48" s="112">
        <v>0</v>
      </c>
      <c r="G48" s="112">
        <v>0</v>
      </c>
    </row>
    <row r="49" spans="2:7" x14ac:dyDescent="0.25">
      <c r="B49" s="5" t="s">
        <v>111</v>
      </c>
      <c r="C49" s="82">
        <v>44550.66</v>
      </c>
      <c r="D49" s="82">
        <f>D51+D60</f>
        <v>37000</v>
      </c>
      <c r="E49" s="110">
        <v>31078.38</v>
      </c>
      <c r="F49" s="112">
        <f t="shared" si="1"/>
        <v>69.759639924526368</v>
      </c>
      <c r="G49" s="112">
        <f t="shared" si="2"/>
        <v>83.995621621621623</v>
      </c>
    </row>
    <row r="50" spans="2:7" x14ac:dyDescent="0.25">
      <c r="B50" s="57" t="s">
        <v>134</v>
      </c>
      <c r="C50" s="82">
        <v>44550.66</v>
      </c>
      <c r="D50" s="84">
        <v>37000</v>
      </c>
      <c r="E50" s="83">
        <v>31078.38</v>
      </c>
      <c r="F50" s="112">
        <f t="shared" si="1"/>
        <v>69.759639924526368</v>
      </c>
      <c r="G50" s="112">
        <f t="shared" si="2"/>
        <v>83.995621621621623</v>
      </c>
    </row>
    <row r="51" spans="2:7" x14ac:dyDescent="0.25">
      <c r="B51" s="57" t="s">
        <v>118</v>
      </c>
      <c r="C51" s="82">
        <f>SUM(C52:C58)</f>
        <v>44550.66</v>
      </c>
      <c r="D51" s="84">
        <v>37000</v>
      </c>
      <c r="E51" s="83">
        <f>E52+E53+E54+E55+E56+E57+E58+E59</f>
        <v>31078.38</v>
      </c>
      <c r="F51" s="112">
        <f t="shared" si="1"/>
        <v>69.759639924526368</v>
      </c>
      <c r="G51" s="112">
        <f t="shared" si="2"/>
        <v>83.995621621621623</v>
      </c>
    </row>
    <row r="52" spans="2:7" x14ac:dyDescent="0.25">
      <c r="B52" s="9" t="s">
        <v>176</v>
      </c>
      <c r="C52" s="84">
        <v>0</v>
      </c>
      <c r="D52" s="84">
        <v>250</v>
      </c>
      <c r="E52" s="81">
        <v>200</v>
      </c>
      <c r="F52" s="112">
        <v>0</v>
      </c>
      <c r="G52" s="112">
        <f t="shared" si="2"/>
        <v>80</v>
      </c>
    </row>
    <row r="53" spans="2:7" x14ac:dyDescent="0.25">
      <c r="B53" s="9" t="s">
        <v>177</v>
      </c>
      <c r="C53" s="84">
        <v>4737.78</v>
      </c>
      <c r="D53" s="84">
        <v>4500</v>
      </c>
      <c r="E53" s="81">
        <v>9686.33</v>
      </c>
      <c r="F53" s="112">
        <f t="shared" si="1"/>
        <v>204.44870804469605</v>
      </c>
      <c r="G53" s="112">
        <f t="shared" si="2"/>
        <v>215.25177777777776</v>
      </c>
    </row>
    <row r="54" spans="2:7" x14ac:dyDescent="0.25">
      <c r="B54" s="9" t="s">
        <v>178</v>
      </c>
      <c r="C54" s="84">
        <v>3161.19</v>
      </c>
      <c r="D54" s="84">
        <v>2700</v>
      </c>
      <c r="E54" s="81">
        <v>1706.82</v>
      </c>
      <c r="F54" s="112">
        <f t="shared" si="1"/>
        <v>53.992958347963892</v>
      </c>
      <c r="G54" s="112">
        <f t="shared" si="2"/>
        <v>63.215555555555561</v>
      </c>
    </row>
    <row r="55" spans="2:7" x14ac:dyDescent="0.25">
      <c r="B55" s="9" t="s">
        <v>179</v>
      </c>
      <c r="C55" s="84">
        <v>33920.14</v>
      </c>
      <c r="D55" s="84">
        <v>5600</v>
      </c>
      <c r="E55" s="81">
        <v>12845.27</v>
      </c>
      <c r="F55" s="112">
        <f t="shared" si="1"/>
        <v>37.869153841935791</v>
      </c>
      <c r="G55" s="112">
        <f t="shared" si="2"/>
        <v>229.37982142857143</v>
      </c>
    </row>
    <row r="56" spans="2:7" x14ac:dyDescent="0.25">
      <c r="B56" s="9" t="s">
        <v>180</v>
      </c>
      <c r="C56" s="84">
        <v>1956.47</v>
      </c>
      <c r="D56" s="84">
        <v>3000</v>
      </c>
      <c r="E56" s="81">
        <v>3072.13</v>
      </c>
      <c r="F56" s="112">
        <f t="shared" si="1"/>
        <v>157.02413019366512</v>
      </c>
      <c r="G56" s="112">
        <f t="shared" si="2"/>
        <v>102.40433333333334</v>
      </c>
    </row>
    <row r="57" spans="2:7" x14ac:dyDescent="0.25">
      <c r="B57" s="9" t="s">
        <v>181</v>
      </c>
      <c r="C57" s="84">
        <v>775.08</v>
      </c>
      <c r="D57" s="84">
        <v>1200</v>
      </c>
      <c r="E57" s="81">
        <v>725.68</v>
      </c>
      <c r="F57" s="112">
        <f t="shared" si="1"/>
        <v>93.626464364968768</v>
      </c>
      <c r="G57" s="112">
        <f t="shared" si="2"/>
        <v>60.473333333333336</v>
      </c>
    </row>
    <row r="58" spans="2:7" x14ac:dyDescent="0.25">
      <c r="B58" s="9" t="s">
        <v>182</v>
      </c>
      <c r="C58" s="84">
        <v>0</v>
      </c>
      <c r="D58" s="84">
        <v>19750</v>
      </c>
      <c r="E58" s="81">
        <v>2404.65</v>
      </c>
      <c r="F58" s="112">
        <v>0</v>
      </c>
      <c r="G58" s="112">
        <f t="shared" si="2"/>
        <v>12.175443037974684</v>
      </c>
    </row>
    <row r="59" spans="2:7" x14ac:dyDescent="0.25">
      <c r="B59" s="9" t="s">
        <v>232</v>
      </c>
      <c r="C59" s="84"/>
      <c r="D59" s="84">
        <v>0</v>
      </c>
      <c r="E59" s="81">
        <v>437.5</v>
      </c>
      <c r="F59" s="112">
        <v>0</v>
      </c>
      <c r="G59" s="112">
        <v>0</v>
      </c>
    </row>
    <row r="60" spans="2:7" x14ac:dyDescent="0.25">
      <c r="B60" s="59" t="s">
        <v>183</v>
      </c>
      <c r="C60" s="82">
        <v>0</v>
      </c>
      <c r="D60" s="84">
        <v>0</v>
      </c>
      <c r="E60" s="83">
        <v>65755.97</v>
      </c>
      <c r="F60" s="112">
        <v>0</v>
      </c>
      <c r="G60" s="112">
        <v>0</v>
      </c>
    </row>
    <row r="61" spans="2:7" x14ac:dyDescent="0.25">
      <c r="B61" s="61" t="s">
        <v>133</v>
      </c>
      <c r="C61" s="84">
        <v>0</v>
      </c>
      <c r="D61" s="84">
        <v>0</v>
      </c>
      <c r="E61" s="81">
        <v>0</v>
      </c>
      <c r="F61" s="112">
        <v>0</v>
      </c>
      <c r="G61" s="112">
        <v>0</v>
      </c>
    </row>
    <row r="62" spans="2:7" x14ac:dyDescent="0.25">
      <c r="B62" s="61" t="s">
        <v>139</v>
      </c>
      <c r="C62" s="84">
        <v>0</v>
      </c>
      <c r="D62" s="84">
        <v>0</v>
      </c>
      <c r="E62" s="81">
        <v>0</v>
      </c>
      <c r="F62" s="112">
        <v>0</v>
      </c>
      <c r="G62" s="112">
        <v>0</v>
      </c>
    </row>
    <row r="63" spans="2:7" x14ac:dyDescent="0.25">
      <c r="B63" s="59" t="s">
        <v>184</v>
      </c>
      <c r="C63" s="82">
        <v>6119</v>
      </c>
      <c r="D63" s="84">
        <v>0</v>
      </c>
      <c r="E63" s="83">
        <v>0</v>
      </c>
      <c r="F63" s="112">
        <v>0</v>
      </c>
      <c r="G63" s="112">
        <v>0</v>
      </c>
    </row>
    <row r="64" spans="2:7" x14ac:dyDescent="0.25">
      <c r="B64" s="59" t="s">
        <v>185</v>
      </c>
      <c r="C64" s="82">
        <v>6119</v>
      </c>
      <c r="D64" s="84">
        <v>0</v>
      </c>
      <c r="E64" s="81">
        <v>0</v>
      </c>
      <c r="F64" s="112">
        <v>0</v>
      </c>
      <c r="G64" s="112">
        <v>0</v>
      </c>
    </row>
    <row r="65" spans="2:7" x14ac:dyDescent="0.25">
      <c r="B65" s="59" t="s">
        <v>186</v>
      </c>
      <c r="C65" s="82">
        <v>6119</v>
      </c>
      <c r="D65" s="84">
        <v>0</v>
      </c>
      <c r="E65" s="81">
        <v>0</v>
      </c>
      <c r="F65" s="112">
        <v>0</v>
      </c>
      <c r="G65" s="112">
        <v>0</v>
      </c>
    </row>
    <row r="66" spans="2:7" x14ac:dyDescent="0.25">
      <c r="B66" s="9" t="s">
        <v>187</v>
      </c>
      <c r="C66" s="84">
        <v>6119</v>
      </c>
      <c r="D66" s="84">
        <v>0</v>
      </c>
      <c r="E66" s="81">
        <v>0</v>
      </c>
      <c r="F66" s="112">
        <v>0</v>
      </c>
      <c r="G66" s="112">
        <v>0</v>
      </c>
    </row>
  </sheetData>
  <mergeCells count="1">
    <mergeCell ref="B2:G2"/>
  </mergeCells>
  <pageMargins left="0.7" right="0.7" top="0.75" bottom="0.75" header="0.3" footer="0.3"/>
  <pageSetup paperSize="9" scale="5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"/>
  <sheetViews>
    <sheetView workbookViewId="0">
      <selection activeCell="D7" sqref="D7:D9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161" t="s">
        <v>39</v>
      </c>
      <c r="C2" s="161"/>
      <c r="D2" s="161"/>
      <c r="E2" s="161"/>
      <c r="F2" s="161"/>
      <c r="G2" s="161"/>
    </row>
    <row r="3" spans="2:7" ht="18" x14ac:dyDescent="0.25">
      <c r="B3" s="2"/>
      <c r="C3" s="2"/>
      <c r="D3" s="2"/>
      <c r="E3" s="3"/>
      <c r="F3" s="3"/>
      <c r="G3" s="3"/>
    </row>
    <row r="4" spans="2:7" ht="25.5" x14ac:dyDescent="0.25">
      <c r="B4" s="32" t="s">
        <v>7</v>
      </c>
      <c r="C4" s="32" t="s">
        <v>220</v>
      </c>
      <c r="D4" s="32" t="s">
        <v>218</v>
      </c>
      <c r="E4" s="32" t="s">
        <v>221</v>
      </c>
      <c r="F4" s="32" t="s">
        <v>17</v>
      </c>
      <c r="G4" s="32" t="s">
        <v>40</v>
      </c>
    </row>
    <row r="5" spans="2:7" x14ac:dyDescent="0.25">
      <c r="B5" s="32">
        <v>1</v>
      </c>
      <c r="C5" s="32">
        <v>2</v>
      </c>
      <c r="D5" s="32">
        <v>3</v>
      </c>
      <c r="E5" s="32">
        <v>5</v>
      </c>
      <c r="F5" s="32" t="s">
        <v>19</v>
      </c>
      <c r="G5" s="32" t="s">
        <v>20</v>
      </c>
    </row>
    <row r="6" spans="2:7" ht="15.75" customHeight="1" x14ac:dyDescent="0.25">
      <c r="B6" s="5" t="s">
        <v>31</v>
      </c>
      <c r="C6" s="74"/>
      <c r="D6" s="74"/>
      <c r="E6" s="75"/>
      <c r="F6" s="70"/>
      <c r="G6" s="70"/>
    </row>
    <row r="7" spans="2:7" ht="15.75" customHeight="1" x14ac:dyDescent="0.25">
      <c r="B7" s="5" t="s">
        <v>140</v>
      </c>
      <c r="C7" s="113">
        <v>322528.52</v>
      </c>
      <c r="D7" s="114">
        <v>643244</v>
      </c>
      <c r="E7" s="113">
        <v>388569.86</v>
      </c>
      <c r="F7" s="112">
        <f>E7/C7*100</f>
        <v>120.47612409594039</v>
      </c>
      <c r="G7" s="112">
        <f>E7/D7*100</f>
        <v>60.407848343707826</v>
      </c>
    </row>
    <row r="8" spans="2:7" x14ac:dyDescent="0.25">
      <c r="B8" s="11" t="s">
        <v>173</v>
      </c>
      <c r="C8" s="113">
        <v>322528.52</v>
      </c>
      <c r="D8" s="114">
        <v>643244</v>
      </c>
      <c r="E8" s="113">
        <v>388569.86</v>
      </c>
      <c r="F8" s="112">
        <f t="shared" ref="F8:F9" si="0">E8/C8*100</f>
        <v>120.47612409594039</v>
      </c>
      <c r="G8" s="112">
        <f t="shared" ref="G8:G9" si="1">E8/D8*100</f>
        <v>60.407848343707826</v>
      </c>
    </row>
    <row r="9" spans="2:7" x14ac:dyDescent="0.25">
      <c r="B9" s="26" t="s">
        <v>141</v>
      </c>
      <c r="C9" s="113">
        <v>322528.52</v>
      </c>
      <c r="D9" s="114">
        <v>643244</v>
      </c>
      <c r="E9" s="113">
        <v>388569.86</v>
      </c>
      <c r="F9" s="112">
        <f t="shared" si="0"/>
        <v>120.47612409594039</v>
      </c>
      <c r="G9" s="112">
        <f t="shared" si="1"/>
        <v>60.407848343707826</v>
      </c>
    </row>
    <row r="10" spans="2:7" x14ac:dyDescent="0.25">
      <c r="B10" s="10"/>
      <c r="C10" s="74"/>
      <c r="D10" s="74"/>
      <c r="E10" s="75"/>
      <c r="F10" s="70"/>
      <c r="G10" s="70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"/>
  <sheetViews>
    <sheetView workbookViewId="0">
      <selection activeCell="I5" sqref="I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1" width="15.7109375" customWidth="1"/>
  </cols>
  <sheetData>
    <row r="1" spans="2:11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ht="18" customHeight="1" x14ac:dyDescent="0.25">
      <c r="B2" s="161" t="s">
        <v>55</v>
      </c>
      <c r="C2" s="161"/>
      <c r="D2" s="161"/>
      <c r="E2" s="161"/>
      <c r="F2" s="161"/>
      <c r="G2" s="161"/>
      <c r="H2" s="161"/>
      <c r="I2" s="161"/>
      <c r="J2" s="161"/>
      <c r="K2" s="161"/>
    </row>
    <row r="3" spans="2:11" ht="15.75" customHeight="1" x14ac:dyDescent="0.25">
      <c r="B3" s="161" t="s">
        <v>34</v>
      </c>
      <c r="C3" s="161"/>
      <c r="D3" s="161"/>
      <c r="E3" s="161"/>
      <c r="F3" s="161"/>
      <c r="G3" s="161"/>
      <c r="H3" s="161"/>
      <c r="I3" s="161"/>
      <c r="J3" s="161"/>
      <c r="K3" s="161"/>
    </row>
    <row r="4" spans="2:11" ht="18" x14ac:dyDescent="0.25">
      <c r="B4" s="2"/>
      <c r="C4" s="2"/>
      <c r="D4" s="2"/>
      <c r="E4" s="2"/>
      <c r="F4" s="2"/>
      <c r="G4" s="2"/>
      <c r="H4" s="2"/>
      <c r="I4" s="3"/>
      <c r="J4" s="3"/>
      <c r="K4" s="3"/>
    </row>
    <row r="5" spans="2:11" ht="25.5" customHeight="1" x14ac:dyDescent="0.25">
      <c r="B5" s="158" t="s">
        <v>7</v>
      </c>
      <c r="C5" s="159"/>
      <c r="D5" s="159"/>
      <c r="E5" s="159"/>
      <c r="F5" s="160"/>
      <c r="G5" s="34" t="s">
        <v>203</v>
      </c>
      <c r="H5" s="32" t="s">
        <v>66</v>
      </c>
      <c r="I5" s="34" t="s">
        <v>222</v>
      </c>
      <c r="J5" s="34" t="s">
        <v>17</v>
      </c>
      <c r="K5" s="34" t="s">
        <v>40</v>
      </c>
    </row>
    <row r="6" spans="2:11" x14ac:dyDescent="0.25">
      <c r="B6" s="158">
        <v>1</v>
      </c>
      <c r="C6" s="159"/>
      <c r="D6" s="159"/>
      <c r="E6" s="159"/>
      <c r="F6" s="160"/>
      <c r="G6" s="34">
        <v>2</v>
      </c>
      <c r="H6" s="34">
        <v>3</v>
      </c>
      <c r="I6" s="34">
        <v>5</v>
      </c>
      <c r="J6" s="34" t="s">
        <v>19</v>
      </c>
      <c r="K6" s="34" t="s">
        <v>20</v>
      </c>
    </row>
    <row r="7" spans="2:11" ht="25.5" x14ac:dyDescent="0.25">
      <c r="B7" s="5">
        <v>8</v>
      </c>
      <c r="C7" s="5"/>
      <c r="D7" s="5"/>
      <c r="E7" s="5"/>
      <c r="F7" s="5" t="s">
        <v>9</v>
      </c>
      <c r="G7" s="50">
        <v>0</v>
      </c>
      <c r="H7" s="50">
        <v>0</v>
      </c>
      <c r="I7" s="73">
        <v>0</v>
      </c>
      <c r="J7" s="73">
        <v>0</v>
      </c>
      <c r="K7" s="73">
        <v>0</v>
      </c>
    </row>
    <row r="8" spans="2:11" x14ac:dyDescent="0.25">
      <c r="B8" s="5"/>
      <c r="C8" s="9">
        <v>84</v>
      </c>
      <c r="D8" s="9"/>
      <c r="E8" s="9"/>
      <c r="F8" s="9" t="s">
        <v>14</v>
      </c>
      <c r="G8" s="50">
        <v>0</v>
      </c>
      <c r="H8" s="50">
        <v>0</v>
      </c>
      <c r="I8" s="73">
        <v>0</v>
      </c>
      <c r="J8" s="73">
        <v>0</v>
      </c>
      <c r="K8" s="73">
        <v>0</v>
      </c>
    </row>
    <row r="9" spans="2:11" ht="51" x14ac:dyDescent="0.25">
      <c r="B9" s="6"/>
      <c r="C9" s="6"/>
      <c r="D9" s="6">
        <v>841</v>
      </c>
      <c r="E9" s="6"/>
      <c r="F9" s="24" t="s">
        <v>35</v>
      </c>
      <c r="G9" s="50">
        <v>0</v>
      </c>
      <c r="H9" s="50">
        <v>0</v>
      </c>
      <c r="I9" s="73">
        <v>0</v>
      </c>
      <c r="J9" s="73">
        <v>0</v>
      </c>
      <c r="K9" s="73">
        <v>0</v>
      </c>
    </row>
    <row r="10" spans="2:11" ht="25.5" x14ac:dyDescent="0.25">
      <c r="B10" s="6"/>
      <c r="C10" s="6"/>
      <c r="D10" s="6"/>
      <c r="E10" s="6">
        <v>8413</v>
      </c>
      <c r="F10" s="24" t="s">
        <v>36</v>
      </c>
      <c r="G10" s="50">
        <v>0</v>
      </c>
      <c r="H10" s="50">
        <v>0</v>
      </c>
      <c r="I10" s="73">
        <v>0</v>
      </c>
      <c r="J10" s="73">
        <v>0</v>
      </c>
      <c r="K10" s="73">
        <v>0</v>
      </c>
    </row>
    <row r="11" spans="2:11" x14ac:dyDescent="0.25">
      <c r="B11" s="6"/>
      <c r="C11" s="6"/>
      <c r="D11" s="6"/>
      <c r="E11" s="7" t="s">
        <v>23</v>
      </c>
      <c r="F11" s="11"/>
      <c r="G11" s="50">
        <v>0</v>
      </c>
      <c r="H11" s="50">
        <v>0</v>
      </c>
      <c r="I11" s="73">
        <v>0</v>
      </c>
      <c r="J11" s="73">
        <v>0</v>
      </c>
      <c r="K11" s="73">
        <v>0</v>
      </c>
    </row>
    <row r="12" spans="2:11" ht="25.5" x14ac:dyDescent="0.25">
      <c r="B12" s="8">
        <v>5</v>
      </c>
      <c r="C12" s="8"/>
      <c r="D12" s="8"/>
      <c r="E12" s="8"/>
      <c r="F12" s="16" t="s">
        <v>10</v>
      </c>
      <c r="G12" s="50">
        <v>0</v>
      </c>
      <c r="H12" s="50">
        <v>0</v>
      </c>
      <c r="I12" s="73">
        <v>0</v>
      </c>
      <c r="J12" s="73">
        <v>0</v>
      </c>
      <c r="K12" s="73">
        <v>0</v>
      </c>
    </row>
    <row r="13" spans="2:11" ht="25.5" x14ac:dyDescent="0.25">
      <c r="B13" s="9"/>
      <c r="C13" s="9">
        <v>54</v>
      </c>
      <c r="D13" s="9"/>
      <c r="E13" s="9"/>
      <c r="F13" s="17" t="s">
        <v>15</v>
      </c>
      <c r="G13" s="50">
        <v>0</v>
      </c>
      <c r="H13" s="50">
        <v>0</v>
      </c>
      <c r="I13" s="73">
        <v>0</v>
      </c>
      <c r="J13" s="73">
        <v>0</v>
      </c>
      <c r="K13" s="73">
        <v>0</v>
      </c>
    </row>
    <row r="14" spans="2:11" ht="63.75" x14ac:dyDescent="0.25">
      <c r="B14" s="9"/>
      <c r="C14" s="9"/>
      <c r="D14" s="9">
        <v>541</v>
      </c>
      <c r="E14" s="24"/>
      <c r="F14" s="24" t="s">
        <v>37</v>
      </c>
      <c r="G14" s="50">
        <v>0</v>
      </c>
      <c r="H14" s="50">
        <v>0</v>
      </c>
      <c r="I14" s="73">
        <v>0</v>
      </c>
      <c r="J14" s="73">
        <v>0</v>
      </c>
      <c r="K14" s="73">
        <v>0</v>
      </c>
    </row>
    <row r="15" spans="2:11" ht="38.25" x14ac:dyDescent="0.25">
      <c r="B15" s="9"/>
      <c r="C15" s="9"/>
      <c r="D15" s="9"/>
      <c r="E15" s="24">
        <v>5413</v>
      </c>
      <c r="F15" s="24" t="s">
        <v>38</v>
      </c>
      <c r="G15" s="50">
        <v>0</v>
      </c>
      <c r="H15" s="50">
        <v>0</v>
      </c>
      <c r="I15" s="73">
        <v>0</v>
      </c>
      <c r="J15" s="73">
        <v>0</v>
      </c>
      <c r="K15" s="73">
        <v>0</v>
      </c>
    </row>
    <row r="16" spans="2:11" x14ac:dyDescent="0.25">
      <c r="B16" s="10" t="s">
        <v>16</v>
      </c>
      <c r="C16" s="8"/>
      <c r="D16" s="8"/>
      <c r="E16" s="8"/>
      <c r="F16" s="16" t="s">
        <v>23</v>
      </c>
      <c r="G16" s="4"/>
      <c r="H16" s="4"/>
      <c r="I16" s="23"/>
      <c r="J16" s="23"/>
      <c r="K16" s="23"/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1"/>
  <sheetViews>
    <sheetView tabSelected="1" zoomScaleNormal="100" workbookViewId="0">
      <selection activeCell="L64" sqref="L64"/>
    </sheetView>
  </sheetViews>
  <sheetFormatPr defaultRowHeight="15" x14ac:dyDescent="0.25"/>
  <cols>
    <col min="2" max="2" width="54.85546875" customWidth="1"/>
    <col min="3" max="3" width="74.140625" customWidth="1"/>
    <col min="4" max="4" width="17.28515625" customWidth="1"/>
    <col min="5" max="5" width="15.140625" customWidth="1"/>
    <col min="6" max="6" width="15" customWidth="1"/>
  </cols>
  <sheetData>
    <row r="1" spans="2:9" ht="18" x14ac:dyDescent="0.25">
      <c r="B1" s="2"/>
      <c r="C1" s="2"/>
      <c r="D1" s="2"/>
      <c r="E1" s="2"/>
      <c r="F1" s="2"/>
    </row>
    <row r="2" spans="2:9" ht="18" customHeight="1" x14ac:dyDescent="0.25">
      <c r="B2" s="161" t="s">
        <v>11</v>
      </c>
      <c r="C2" s="161"/>
      <c r="D2" s="162"/>
      <c r="E2" s="162"/>
      <c r="F2" s="162"/>
    </row>
    <row r="3" spans="2:9" ht="18" x14ac:dyDescent="0.25">
      <c r="B3" s="2"/>
      <c r="C3" s="2"/>
      <c r="D3" s="2"/>
      <c r="E3" s="2"/>
      <c r="F3" s="2"/>
    </row>
    <row r="4" spans="2:9" ht="15.75" x14ac:dyDescent="0.25">
      <c r="B4" s="163" t="s">
        <v>56</v>
      </c>
      <c r="C4" s="163"/>
      <c r="D4" s="163"/>
      <c r="E4" s="163"/>
      <c r="F4" s="163"/>
    </row>
    <row r="5" spans="2:9" ht="18" x14ac:dyDescent="0.25">
      <c r="B5" s="2"/>
      <c r="C5" s="2"/>
      <c r="D5" s="2"/>
      <c r="E5" s="2"/>
      <c r="F5" s="2"/>
    </row>
    <row r="6" spans="2:9" x14ac:dyDescent="0.25">
      <c r="B6" s="158" t="s">
        <v>7</v>
      </c>
      <c r="C6" s="159"/>
      <c r="D6" s="159"/>
      <c r="E6" s="159"/>
      <c r="F6" s="160"/>
    </row>
    <row r="7" spans="2:9" s="22" customFormat="1" ht="15.75" customHeight="1" x14ac:dyDescent="0.2">
      <c r="B7" s="164">
        <v>1</v>
      </c>
      <c r="C7" s="165"/>
      <c r="D7" s="165"/>
      <c r="E7" s="165"/>
      <c r="F7" s="166"/>
    </row>
    <row r="8" spans="2:9" s="22" customFormat="1" ht="26.25" customHeight="1" x14ac:dyDescent="0.2">
      <c r="B8" s="78" t="s">
        <v>239</v>
      </c>
      <c r="C8" s="33"/>
      <c r="D8" s="33" t="s">
        <v>188</v>
      </c>
      <c r="E8" s="33" t="s">
        <v>223</v>
      </c>
      <c r="F8" s="33" t="s">
        <v>224</v>
      </c>
    </row>
    <row r="9" spans="2:9" ht="33" customHeight="1" x14ac:dyDescent="0.25">
      <c r="B9" s="79" t="s">
        <v>32</v>
      </c>
      <c r="C9" s="79" t="s">
        <v>32</v>
      </c>
      <c r="D9" s="115">
        <f>D13+D16+D23</f>
        <v>292266.93000000005</v>
      </c>
      <c r="E9" s="115">
        <f>E10+E16+E23</f>
        <v>643244</v>
      </c>
      <c r="F9" s="115">
        <f>F16+F23</f>
        <v>335775.15</v>
      </c>
    </row>
    <row r="10" spans="2:9" ht="15" customHeight="1" x14ac:dyDescent="0.25">
      <c r="B10" s="92" t="s">
        <v>243</v>
      </c>
      <c r="C10" s="77" t="s">
        <v>244</v>
      </c>
      <c r="D10" s="130">
        <v>0</v>
      </c>
      <c r="E10" s="115">
        <v>750</v>
      </c>
      <c r="F10" s="130">
        <v>0</v>
      </c>
      <c r="I10" s="76"/>
    </row>
    <row r="11" spans="2:9" ht="15" customHeight="1" x14ac:dyDescent="0.25">
      <c r="B11" s="121">
        <v>671</v>
      </c>
      <c r="C11" s="76" t="s">
        <v>211</v>
      </c>
      <c r="D11" s="122">
        <v>0</v>
      </c>
      <c r="E11" s="122">
        <v>750</v>
      </c>
      <c r="F11" s="119">
        <v>0</v>
      </c>
      <c r="I11" s="120"/>
    </row>
    <row r="12" spans="2:9" ht="17.45" customHeight="1" x14ac:dyDescent="0.25">
      <c r="B12" s="92" t="s">
        <v>208</v>
      </c>
      <c r="C12" s="92" t="s">
        <v>159</v>
      </c>
      <c r="D12" s="115">
        <v>0</v>
      </c>
      <c r="E12" s="115">
        <v>0</v>
      </c>
      <c r="F12" s="115">
        <v>0</v>
      </c>
    </row>
    <row r="13" spans="2:9" x14ac:dyDescent="0.25">
      <c r="B13" s="85" t="s">
        <v>147</v>
      </c>
      <c r="C13" s="85" t="s">
        <v>142</v>
      </c>
      <c r="D13" s="116">
        <v>0.22</v>
      </c>
      <c r="E13" s="116">
        <v>0</v>
      </c>
      <c r="F13" s="116">
        <v>0</v>
      </c>
    </row>
    <row r="14" spans="2:9" x14ac:dyDescent="0.25">
      <c r="B14" s="87" t="s">
        <v>148</v>
      </c>
      <c r="C14" s="87" t="s">
        <v>143</v>
      </c>
      <c r="D14" s="116">
        <v>0.22</v>
      </c>
      <c r="E14" s="116">
        <v>0</v>
      </c>
      <c r="F14" s="116">
        <v>0</v>
      </c>
    </row>
    <row r="15" spans="2:9" x14ac:dyDescent="0.25">
      <c r="B15" s="76">
        <v>661</v>
      </c>
      <c r="C15" s="76" t="s">
        <v>209</v>
      </c>
      <c r="D15" s="81">
        <v>0.22</v>
      </c>
      <c r="E15" s="81">
        <v>0</v>
      </c>
      <c r="F15" s="81">
        <v>0</v>
      </c>
    </row>
    <row r="16" spans="2:9" s="29" customFormat="1" x14ac:dyDescent="0.25">
      <c r="B16" s="123" t="s">
        <v>150</v>
      </c>
      <c r="C16" s="85" t="s">
        <v>144</v>
      </c>
      <c r="D16" s="116">
        <f>D17+D19</f>
        <v>29376.62</v>
      </c>
      <c r="E16" s="116">
        <f>E17+E19</f>
        <v>79994</v>
      </c>
      <c r="F16" s="116">
        <f>F17+F19</f>
        <v>32948.839999999997</v>
      </c>
    </row>
    <row r="17" spans="2:6" x14ac:dyDescent="0.25">
      <c r="B17" s="87" t="s">
        <v>151</v>
      </c>
      <c r="C17" s="87" t="s">
        <v>149</v>
      </c>
      <c r="D17" s="116">
        <v>20575.849999999999</v>
      </c>
      <c r="E17" s="116">
        <v>37000</v>
      </c>
      <c r="F17" s="124">
        <v>22527.360000000001</v>
      </c>
    </row>
    <row r="18" spans="2:6" x14ac:dyDescent="0.25">
      <c r="B18" s="76">
        <v>652</v>
      </c>
      <c r="C18" s="76" t="s">
        <v>152</v>
      </c>
      <c r="D18" s="81">
        <v>20575.849999999999</v>
      </c>
      <c r="E18" s="81">
        <v>37000</v>
      </c>
      <c r="F18" s="81">
        <v>22527.360000000001</v>
      </c>
    </row>
    <row r="19" spans="2:6" x14ac:dyDescent="0.25">
      <c r="B19" s="93" t="s">
        <v>155</v>
      </c>
      <c r="C19" s="76" t="s">
        <v>210</v>
      </c>
      <c r="D19" s="81">
        <v>8800.77</v>
      </c>
      <c r="E19" s="83">
        <v>42994</v>
      </c>
      <c r="F19" s="83">
        <v>10421.48</v>
      </c>
    </row>
    <row r="20" spans="2:6" x14ac:dyDescent="0.25">
      <c r="B20" s="76">
        <v>671</v>
      </c>
      <c r="C20" s="76" t="s">
        <v>211</v>
      </c>
      <c r="D20" s="81">
        <v>8800.77</v>
      </c>
      <c r="E20" s="81">
        <v>42994</v>
      </c>
      <c r="F20" s="81">
        <v>10421.48</v>
      </c>
    </row>
    <row r="21" spans="2:6" x14ac:dyDescent="0.25">
      <c r="B21" s="85" t="s">
        <v>189</v>
      </c>
      <c r="C21" s="85" t="s">
        <v>190</v>
      </c>
      <c r="D21" s="116">
        <v>0</v>
      </c>
      <c r="E21" s="116">
        <v>0</v>
      </c>
      <c r="F21" s="116">
        <v>0</v>
      </c>
    </row>
    <row r="22" spans="2:6" x14ac:dyDescent="0.25">
      <c r="B22" s="76">
        <v>922</v>
      </c>
      <c r="C22" s="76" t="s">
        <v>136</v>
      </c>
      <c r="D22" s="81">
        <v>108801</v>
      </c>
      <c r="E22" s="81">
        <v>0</v>
      </c>
      <c r="F22" s="81">
        <v>65755.97</v>
      </c>
    </row>
    <row r="23" spans="2:6" s="29" customFormat="1" x14ac:dyDescent="0.25">
      <c r="B23" s="77" t="s">
        <v>156</v>
      </c>
      <c r="C23" s="77" t="s">
        <v>153</v>
      </c>
      <c r="D23" s="117">
        <v>262890.09000000003</v>
      </c>
      <c r="E23" s="116">
        <f>E24+E26</f>
        <v>562500</v>
      </c>
      <c r="F23" s="117">
        <f>F24+F26</f>
        <v>302826.31</v>
      </c>
    </row>
    <row r="24" spans="2:6" x14ac:dyDescent="0.25">
      <c r="B24" s="76" t="s">
        <v>157</v>
      </c>
      <c r="C24" s="76" t="s">
        <v>154</v>
      </c>
      <c r="D24" s="81">
        <v>262890.09000000003</v>
      </c>
      <c r="E24" s="81">
        <v>560500</v>
      </c>
      <c r="F24" s="81">
        <v>293826.31</v>
      </c>
    </row>
    <row r="25" spans="2:6" x14ac:dyDescent="0.25">
      <c r="B25" s="76">
        <v>636</v>
      </c>
      <c r="C25" s="76" t="s">
        <v>145</v>
      </c>
      <c r="D25" s="81">
        <v>262890.09000000003</v>
      </c>
      <c r="E25" s="81">
        <v>560500</v>
      </c>
      <c r="F25" s="81">
        <v>293826.31</v>
      </c>
    </row>
    <row r="26" spans="2:6" x14ac:dyDescent="0.25">
      <c r="B26" s="76" t="s">
        <v>240</v>
      </c>
      <c r="C26" s="76" t="s">
        <v>241</v>
      </c>
      <c r="D26" s="81"/>
      <c r="E26" s="81">
        <v>2000</v>
      </c>
      <c r="F26" s="81">
        <v>9000</v>
      </c>
    </row>
    <row r="27" spans="2:6" x14ac:dyDescent="0.25">
      <c r="B27" s="76">
        <v>638</v>
      </c>
      <c r="C27" s="76" t="s">
        <v>242</v>
      </c>
      <c r="D27" s="81"/>
      <c r="E27" s="81">
        <v>2000</v>
      </c>
      <c r="F27" s="81">
        <v>9000</v>
      </c>
    </row>
    <row r="28" spans="2:6" ht="36" customHeight="1" x14ac:dyDescent="0.25">
      <c r="B28" s="80" t="s">
        <v>31</v>
      </c>
      <c r="C28" s="80" t="s">
        <v>31</v>
      </c>
      <c r="D28" s="116">
        <v>322528.52</v>
      </c>
      <c r="E28" s="116">
        <f>E29+E54</f>
        <v>643244</v>
      </c>
      <c r="F28" s="132">
        <f>F29+F54</f>
        <v>388569.86</v>
      </c>
    </row>
    <row r="29" spans="2:6" ht="36" customHeight="1" x14ac:dyDescent="0.25">
      <c r="B29" s="80" t="s">
        <v>204</v>
      </c>
      <c r="C29" s="80" t="s">
        <v>205</v>
      </c>
      <c r="D29" s="116">
        <f>D30</f>
        <v>271858.86000000004</v>
      </c>
      <c r="E29" s="124">
        <f>E30+E48+E51</f>
        <v>603494</v>
      </c>
      <c r="F29" s="116">
        <f>F30</f>
        <v>347236.48</v>
      </c>
    </row>
    <row r="30" spans="2:6" ht="21" customHeight="1" x14ac:dyDescent="0.25">
      <c r="B30" s="86" t="s">
        <v>191</v>
      </c>
      <c r="C30" s="86" t="s">
        <v>192</v>
      </c>
      <c r="D30" s="116">
        <f>D31+D39</f>
        <v>271858.86000000004</v>
      </c>
      <c r="E30" s="116">
        <f>E31+E39</f>
        <v>579150</v>
      </c>
      <c r="F30" s="116">
        <f>F31+F39</f>
        <v>347236.48</v>
      </c>
    </row>
    <row r="31" spans="2:6" s="29" customFormat="1" x14ac:dyDescent="0.25">
      <c r="B31" s="85" t="s">
        <v>150</v>
      </c>
      <c r="C31" s="85" t="s">
        <v>158</v>
      </c>
      <c r="D31" s="117">
        <v>8800.77</v>
      </c>
      <c r="E31" s="116">
        <v>18650</v>
      </c>
      <c r="F31" s="116">
        <v>10421.48</v>
      </c>
    </row>
    <row r="32" spans="2:6" x14ac:dyDescent="0.25">
      <c r="B32" s="87" t="s">
        <v>165</v>
      </c>
      <c r="C32" s="87" t="s">
        <v>159</v>
      </c>
      <c r="D32" s="117">
        <v>8800.77</v>
      </c>
      <c r="E32" s="117">
        <v>18650</v>
      </c>
      <c r="F32" s="117">
        <v>10421.48</v>
      </c>
    </row>
    <row r="33" spans="2:6" x14ac:dyDescent="0.25">
      <c r="B33" s="87" t="s">
        <v>155</v>
      </c>
      <c r="C33" s="87" t="s">
        <v>159</v>
      </c>
      <c r="D33" s="117">
        <v>8800.77</v>
      </c>
      <c r="E33" s="117">
        <f>SUM(E34:E38)</f>
        <v>18650</v>
      </c>
      <c r="F33" s="117">
        <f>F34+F35+F36+F37+F38</f>
        <v>10421.48</v>
      </c>
    </row>
    <row r="34" spans="2:6" x14ac:dyDescent="0.25">
      <c r="B34" s="76">
        <v>321</v>
      </c>
      <c r="C34" s="76" t="s">
        <v>29</v>
      </c>
      <c r="D34" s="81">
        <v>539.86</v>
      </c>
      <c r="E34" s="81">
        <v>4220</v>
      </c>
      <c r="F34" s="81">
        <v>0</v>
      </c>
    </row>
    <row r="35" spans="2:6" x14ac:dyDescent="0.25">
      <c r="B35" s="76">
        <v>322</v>
      </c>
      <c r="C35" s="76" t="s">
        <v>160</v>
      </c>
      <c r="D35" s="81">
        <v>2221.56</v>
      </c>
      <c r="E35" s="81">
        <v>4780</v>
      </c>
      <c r="F35" s="81">
        <v>2530.34</v>
      </c>
    </row>
    <row r="36" spans="2:6" x14ac:dyDescent="0.25">
      <c r="B36" s="76">
        <v>323</v>
      </c>
      <c r="C36" s="76" t="s">
        <v>161</v>
      </c>
      <c r="D36" s="81">
        <v>5009.3500000000004</v>
      </c>
      <c r="E36" s="81">
        <v>8200</v>
      </c>
      <c r="F36" s="81">
        <v>7461.14</v>
      </c>
    </row>
    <row r="37" spans="2:6" x14ac:dyDescent="0.25">
      <c r="B37" s="76">
        <v>329</v>
      </c>
      <c r="C37" s="76" t="s">
        <v>162</v>
      </c>
      <c r="D37" s="81">
        <v>1030</v>
      </c>
      <c r="E37" s="81">
        <v>1450</v>
      </c>
      <c r="F37" s="81">
        <v>430</v>
      </c>
    </row>
    <row r="38" spans="2:6" x14ac:dyDescent="0.25">
      <c r="B38" s="76">
        <v>343</v>
      </c>
      <c r="C38" s="76" t="s">
        <v>163</v>
      </c>
      <c r="D38" s="81">
        <v>0</v>
      </c>
      <c r="E38" s="81">
        <v>0</v>
      </c>
      <c r="F38" s="81">
        <v>0</v>
      </c>
    </row>
    <row r="39" spans="2:6" s="29" customFormat="1" x14ac:dyDescent="0.25">
      <c r="B39" s="85" t="s">
        <v>166</v>
      </c>
      <c r="C39" s="85" t="s">
        <v>146</v>
      </c>
      <c r="D39" s="116">
        <v>263058.09000000003</v>
      </c>
      <c r="E39" s="116">
        <v>560500</v>
      </c>
      <c r="F39" s="116">
        <v>336815</v>
      </c>
    </row>
    <row r="40" spans="2:6" x14ac:dyDescent="0.25">
      <c r="B40" s="85" t="s">
        <v>167</v>
      </c>
      <c r="C40" s="85" t="s">
        <v>154</v>
      </c>
      <c r="D40" s="116">
        <v>263058.09000000003</v>
      </c>
      <c r="E40" s="116">
        <v>560500</v>
      </c>
      <c r="F40" s="117">
        <v>336815</v>
      </c>
    </row>
    <row r="41" spans="2:6" x14ac:dyDescent="0.25">
      <c r="B41" s="85" t="s">
        <v>168</v>
      </c>
      <c r="C41" s="85" t="s">
        <v>154</v>
      </c>
      <c r="D41" s="116">
        <v>263058.09000000003</v>
      </c>
      <c r="E41" s="116">
        <f>E42+E43+E44+E45+E46+E47</f>
        <v>560500</v>
      </c>
      <c r="F41" s="117">
        <f>F42+F43+F44+F45+F46+F47</f>
        <v>336815</v>
      </c>
    </row>
    <row r="42" spans="2:6" x14ac:dyDescent="0.25">
      <c r="B42" s="76">
        <v>311</v>
      </c>
      <c r="C42" s="76" t="s">
        <v>27</v>
      </c>
      <c r="D42" s="81">
        <v>194072.43</v>
      </c>
      <c r="E42" s="81">
        <v>438000</v>
      </c>
      <c r="F42" s="81">
        <v>254549.41</v>
      </c>
    </row>
    <row r="43" spans="2:6" x14ac:dyDescent="0.25">
      <c r="B43" s="76">
        <v>312</v>
      </c>
      <c r="C43" s="76" t="s">
        <v>82</v>
      </c>
      <c r="D43" s="81">
        <v>15606.4</v>
      </c>
      <c r="E43" s="81">
        <v>16000</v>
      </c>
      <c r="F43" s="81">
        <v>8500</v>
      </c>
    </row>
    <row r="44" spans="2:6" x14ac:dyDescent="0.25">
      <c r="B44" s="76">
        <v>313</v>
      </c>
      <c r="C44" s="76" t="s">
        <v>83</v>
      </c>
      <c r="D44" s="81">
        <v>32042.49</v>
      </c>
      <c r="E44" s="81">
        <v>65000</v>
      </c>
      <c r="F44" s="81">
        <v>42000.65</v>
      </c>
    </row>
    <row r="45" spans="2:6" x14ac:dyDescent="0.25">
      <c r="B45" s="76">
        <v>321</v>
      </c>
      <c r="C45" s="76" t="s">
        <v>29</v>
      </c>
      <c r="D45" s="81">
        <v>8436.2800000000007</v>
      </c>
      <c r="E45" s="81">
        <v>19000</v>
      </c>
      <c r="F45" s="81">
        <v>12020.16</v>
      </c>
    </row>
    <row r="46" spans="2:6" x14ac:dyDescent="0.25">
      <c r="B46" s="76">
        <v>323</v>
      </c>
      <c r="C46" s="76" t="s">
        <v>161</v>
      </c>
      <c r="D46" s="81">
        <v>11752.49</v>
      </c>
      <c r="E46" s="81">
        <v>20500</v>
      </c>
      <c r="F46" s="81">
        <v>18580.78</v>
      </c>
    </row>
    <row r="47" spans="2:6" x14ac:dyDescent="0.25">
      <c r="B47" s="76">
        <v>329</v>
      </c>
      <c r="C47" s="76" t="s">
        <v>162</v>
      </c>
      <c r="D47" s="81">
        <v>1148</v>
      </c>
      <c r="E47" s="81">
        <v>2000</v>
      </c>
      <c r="F47" s="81">
        <v>1164</v>
      </c>
    </row>
    <row r="48" spans="2:6" ht="21" customHeight="1" x14ac:dyDescent="0.25">
      <c r="B48" s="86" t="s">
        <v>245</v>
      </c>
      <c r="C48" s="86" t="s">
        <v>246</v>
      </c>
      <c r="D48" s="116">
        <v>0</v>
      </c>
      <c r="E48" s="116">
        <v>7800</v>
      </c>
      <c r="F48" s="116">
        <v>0</v>
      </c>
    </row>
    <row r="49" spans="2:9" x14ac:dyDescent="0.25">
      <c r="B49" s="87" t="s">
        <v>155</v>
      </c>
      <c r="C49" s="87" t="s">
        <v>159</v>
      </c>
      <c r="D49" s="117">
        <v>0</v>
      </c>
      <c r="E49" s="117">
        <v>7800</v>
      </c>
      <c r="F49" s="117">
        <v>0</v>
      </c>
    </row>
    <row r="50" spans="2:9" x14ac:dyDescent="0.25">
      <c r="B50" s="93">
        <v>323</v>
      </c>
      <c r="C50" s="87" t="s">
        <v>92</v>
      </c>
      <c r="D50" s="117">
        <v>0</v>
      </c>
      <c r="E50" s="117">
        <v>7800</v>
      </c>
      <c r="F50" s="117">
        <v>0</v>
      </c>
    </row>
    <row r="51" spans="2:9" ht="21" customHeight="1" x14ac:dyDescent="0.25">
      <c r="B51" s="86" t="s">
        <v>247</v>
      </c>
      <c r="C51" s="86" t="s">
        <v>248</v>
      </c>
      <c r="D51" s="116">
        <v>0</v>
      </c>
      <c r="E51" s="116">
        <v>16544</v>
      </c>
      <c r="F51" s="116">
        <v>0</v>
      </c>
    </row>
    <row r="52" spans="2:9" ht="21" customHeight="1" x14ac:dyDescent="0.25">
      <c r="B52" s="87" t="s">
        <v>155</v>
      </c>
      <c r="C52" s="87" t="s">
        <v>159</v>
      </c>
      <c r="D52" s="117">
        <v>0</v>
      </c>
      <c r="E52" s="117">
        <v>16544</v>
      </c>
      <c r="F52" s="117">
        <v>0</v>
      </c>
    </row>
    <row r="53" spans="2:9" ht="21" customHeight="1" x14ac:dyDescent="0.25">
      <c r="B53" s="126">
        <v>451</v>
      </c>
      <c r="C53" s="127" t="s">
        <v>230</v>
      </c>
      <c r="D53" s="111">
        <v>0</v>
      </c>
      <c r="E53" s="111">
        <v>16544</v>
      </c>
      <c r="F53" s="111">
        <v>0</v>
      </c>
    </row>
    <row r="54" spans="2:9" ht="26.45" customHeight="1" x14ac:dyDescent="0.25">
      <c r="B54" s="91" t="s">
        <v>206</v>
      </c>
      <c r="C54" s="91" t="s">
        <v>207</v>
      </c>
      <c r="D54" s="83">
        <f>D62+D77</f>
        <v>50669.66</v>
      </c>
      <c r="E54" s="110">
        <v>39750</v>
      </c>
      <c r="F54" s="83">
        <f>F58+F62+F77</f>
        <v>41333.380000000005</v>
      </c>
    </row>
    <row r="55" spans="2:9" ht="17.25" customHeight="1" x14ac:dyDescent="0.25">
      <c r="B55" s="123" t="s">
        <v>249</v>
      </c>
      <c r="C55" s="123" t="s">
        <v>250</v>
      </c>
      <c r="D55" s="124">
        <v>0</v>
      </c>
      <c r="E55" s="124">
        <v>2750</v>
      </c>
      <c r="F55" s="125"/>
    </row>
    <row r="56" spans="2:9" ht="15" customHeight="1" x14ac:dyDescent="0.25">
      <c r="B56" s="92" t="s">
        <v>243</v>
      </c>
      <c r="C56" s="77" t="s">
        <v>244</v>
      </c>
      <c r="D56" s="115">
        <v>0</v>
      </c>
      <c r="E56" s="115">
        <v>750</v>
      </c>
      <c r="F56" s="115">
        <v>0</v>
      </c>
      <c r="I56" s="76"/>
    </row>
    <row r="57" spans="2:9" ht="15.75" customHeight="1" x14ac:dyDescent="0.25">
      <c r="B57" s="128">
        <v>322</v>
      </c>
      <c r="C57" s="128" t="s">
        <v>160</v>
      </c>
      <c r="D57" s="81">
        <v>0</v>
      </c>
      <c r="E57" s="81">
        <v>750</v>
      </c>
      <c r="F57" s="81">
        <v>0</v>
      </c>
    </row>
    <row r="58" spans="2:9" ht="15.75" customHeight="1" x14ac:dyDescent="0.25">
      <c r="B58" s="92" t="s">
        <v>240</v>
      </c>
      <c r="C58" s="91" t="s">
        <v>241</v>
      </c>
      <c r="D58" s="81">
        <v>0</v>
      </c>
      <c r="E58" s="83">
        <v>2000</v>
      </c>
      <c r="F58" s="110">
        <v>10255</v>
      </c>
    </row>
    <row r="59" spans="2:9" ht="15.75" customHeight="1" x14ac:dyDescent="0.25">
      <c r="B59" s="128">
        <v>312</v>
      </c>
      <c r="C59" s="128" t="s">
        <v>82</v>
      </c>
      <c r="D59" s="81">
        <v>0</v>
      </c>
      <c r="E59" s="81">
        <v>800</v>
      </c>
      <c r="F59" s="111">
        <v>0</v>
      </c>
    </row>
    <row r="60" spans="2:9" ht="15.75" customHeight="1" x14ac:dyDescent="0.25">
      <c r="B60" s="128">
        <v>321</v>
      </c>
      <c r="C60" s="128" t="s">
        <v>29</v>
      </c>
      <c r="D60" s="81">
        <v>0</v>
      </c>
      <c r="E60" s="81">
        <v>500</v>
      </c>
      <c r="F60" s="111">
        <v>10255</v>
      </c>
    </row>
    <row r="61" spans="2:9" ht="15.75" customHeight="1" x14ac:dyDescent="0.25">
      <c r="B61" s="128">
        <v>323</v>
      </c>
      <c r="C61" s="128" t="s">
        <v>92</v>
      </c>
      <c r="D61" s="81">
        <v>0</v>
      </c>
      <c r="E61" s="81">
        <v>700</v>
      </c>
      <c r="F61" s="111">
        <v>0</v>
      </c>
    </row>
    <row r="62" spans="2:9" x14ac:dyDescent="0.25">
      <c r="B62" s="77" t="s">
        <v>193</v>
      </c>
      <c r="C62" s="77" t="s">
        <v>194</v>
      </c>
      <c r="D62" s="116">
        <f>D63</f>
        <v>44550.66</v>
      </c>
      <c r="E62" s="116">
        <f>E63</f>
        <v>37000</v>
      </c>
      <c r="F62" s="124">
        <f>F63</f>
        <v>31078.38</v>
      </c>
    </row>
    <row r="63" spans="2:9" s="29" customFormat="1" x14ac:dyDescent="0.25">
      <c r="B63" s="77" t="s">
        <v>150</v>
      </c>
      <c r="C63" s="77" t="s">
        <v>144</v>
      </c>
      <c r="D63" s="116">
        <v>44550.66</v>
      </c>
      <c r="E63" s="118">
        <f>E65+E74</f>
        <v>37000</v>
      </c>
      <c r="F63" s="116">
        <v>31078.38</v>
      </c>
    </row>
    <row r="64" spans="2:9" x14ac:dyDescent="0.25">
      <c r="B64" s="87" t="s">
        <v>169</v>
      </c>
      <c r="C64" s="87" t="s">
        <v>149</v>
      </c>
      <c r="D64" s="117">
        <v>44550.66</v>
      </c>
      <c r="E64" s="129">
        <v>33500</v>
      </c>
      <c r="F64" s="117">
        <v>31078.38</v>
      </c>
    </row>
    <row r="65" spans="2:6" x14ac:dyDescent="0.25">
      <c r="B65" s="87" t="s">
        <v>151</v>
      </c>
      <c r="C65" s="87" t="s">
        <v>149</v>
      </c>
      <c r="D65" s="117">
        <f>SUM(D66:D72)</f>
        <v>44550.66</v>
      </c>
      <c r="E65" s="129">
        <v>37000</v>
      </c>
      <c r="F65" s="131">
        <f>F66+F67+F68+F69+F70+F71+F72+F73</f>
        <v>31078.38</v>
      </c>
    </row>
    <row r="66" spans="2:6" x14ac:dyDescent="0.25">
      <c r="B66" s="76">
        <v>312</v>
      </c>
      <c r="C66" s="76" t="s">
        <v>82</v>
      </c>
      <c r="D66" s="81">
        <v>0</v>
      </c>
      <c r="E66" s="84">
        <v>250</v>
      </c>
      <c r="F66" s="111">
        <v>200</v>
      </c>
    </row>
    <row r="67" spans="2:6" x14ac:dyDescent="0.25">
      <c r="B67" s="76">
        <v>321</v>
      </c>
      <c r="C67" s="76" t="s">
        <v>29</v>
      </c>
      <c r="D67" s="81">
        <v>4737.78</v>
      </c>
      <c r="E67" s="84">
        <v>4500</v>
      </c>
      <c r="F67" s="111">
        <v>9686.33</v>
      </c>
    </row>
    <row r="68" spans="2:6" x14ac:dyDescent="0.25">
      <c r="B68" s="76">
        <v>322</v>
      </c>
      <c r="C68" s="76" t="s">
        <v>160</v>
      </c>
      <c r="D68" s="81">
        <v>3161.19</v>
      </c>
      <c r="E68" s="84">
        <v>2700</v>
      </c>
      <c r="F68" s="111">
        <v>1706.82</v>
      </c>
    </row>
    <row r="69" spans="2:6" x14ac:dyDescent="0.25">
      <c r="B69" s="76">
        <v>323</v>
      </c>
      <c r="C69" s="76" t="s">
        <v>161</v>
      </c>
      <c r="D69" s="81">
        <v>33920.14</v>
      </c>
      <c r="E69" s="84">
        <v>5600</v>
      </c>
      <c r="F69" s="111">
        <v>12845.27</v>
      </c>
    </row>
    <row r="70" spans="2:6" x14ac:dyDescent="0.25">
      <c r="B70" s="76">
        <v>329</v>
      </c>
      <c r="C70" s="76" t="s">
        <v>100</v>
      </c>
      <c r="D70" s="81">
        <v>1956.47</v>
      </c>
      <c r="E70" s="84">
        <v>3000</v>
      </c>
      <c r="F70" s="111">
        <v>3072.13</v>
      </c>
    </row>
    <row r="71" spans="2:6" x14ac:dyDescent="0.25">
      <c r="B71" s="76">
        <v>343</v>
      </c>
      <c r="C71" s="76" t="s">
        <v>163</v>
      </c>
      <c r="D71" s="81">
        <v>775.08</v>
      </c>
      <c r="E71" s="84">
        <v>1200</v>
      </c>
      <c r="F71" s="111">
        <v>725.68</v>
      </c>
    </row>
    <row r="72" spans="2:6" x14ac:dyDescent="0.25">
      <c r="B72" s="76">
        <v>422</v>
      </c>
      <c r="C72" s="76" t="s">
        <v>195</v>
      </c>
      <c r="D72" s="81">
        <v>0</v>
      </c>
      <c r="E72" s="84">
        <v>19750</v>
      </c>
      <c r="F72" s="111">
        <v>2404.65</v>
      </c>
    </row>
    <row r="73" spans="2:6" x14ac:dyDescent="0.25">
      <c r="B73" s="76">
        <v>451</v>
      </c>
      <c r="C73" s="76" t="s">
        <v>230</v>
      </c>
      <c r="D73" s="81">
        <v>0</v>
      </c>
      <c r="E73" s="84">
        <v>0</v>
      </c>
      <c r="F73" s="111">
        <v>437.5</v>
      </c>
    </row>
    <row r="74" spans="2:6" x14ac:dyDescent="0.25">
      <c r="B74" s="89" t="s">
        <v>189</v>
      </c>
      <c r="C74" s="89" t="s">
        <v>190</v>
      </c>
      <c r="D74" s="116">
        <v>0</v>
      </c>
      <c r="E74" s="118">
        <v>0</v>
      </c>
      <c r="F74" s="116">
        <v>0</v>
      </c>
    </row>
    <row r="75" spans="2:6" x14ac:dyDescent="0.25">
      <c r="B75" s="88">
        <v>323</v>
      </c>
      <c r="C75" s="88" t="s">
        <v>92</v>
      </c>
      <c r="D75" s="81">
        <v>0</v>
      </c>
      <c r="E75" s="84">
        <v>0</v>
      </c>
      <c r="F75" s="81">
        <v>0</v>
      </c>
    </row>
    <row r="76" spans="2:6" x14ac:dyDescent="0.25">
      <c r="B76" s="88">
        <v>422</v>
      </c>
      <c r="C76" s="88" t="s">
        <v>164</v>
      </c>
      <c r="D76" s="81">
        <v>0</v>
      </c>
      <c r="E76" s="84">
        <v>0</v>
      </c>
      <c r="F76" s="81">
        <v>0</v>
      </c>
    </row>
    <row r="77" spans="2:6" x14ac:dyDescent="0.25">
      <c r="B77" s="90" t="s">
        <v>196</v>
      </c>
      <c r="C77" s="90" t="s">
        <v>197</v>
      </c>
      <c r="D77" s="118">
        <f>D78</f>
        <v>6119</v>
      </c>
      <c r="E77" s="118">
        <v>0</v>
      </c>
      <c r="F77" s="83">
        <v>0</v>
      </c>
    </row>
    <row r="78" spans="2:6" x14ac:dyDescent="0.25">
      <c r="B78" s="89" t="s">
        <v>198</v>
      </c>
      <c r="C78" s="89" t="s">
        <v>142</v>
      </c>
      <c r="D78" s="116">
        <v>6119</v>
      </c>
      <c r="E78" s="129">
        <v>0</v>
      </c>
      <c r="F78" s="81">
        <v>0</v>
      </c>
    </row>
    <row r="79" spans="2:6" x14ac:dyDescent="0.25">
      <c r="B79" s="89" t="s">
        <v>199</v>
      </c>
      <c r="C79" s="89" t="s">
        <v>202</v>
      </c>
      <c r="D79" s="116">
        <v>6119</v>
      </c>
      <c r="E79" s="129">
        <v>0</v>
      </c>
      <c r="F79" s="81">
        <v>0</v>
      </c>
    </row>
    <row r="80" spans="2:6" x14ac:dyDescent="0.25">
      <c r="B80" s="89" t="s">
        <v>200</v>
      </c>
      <c r="C80" s="89" t="s">
        <v>202</v>
      </c>
      <c r="D80" s="116">
        <v>6119</v>
      </c>
      <c r="E80" s="129">
        <v>0</v>
      </c>
      <c r="F80" s="81">
        <v>0</v>
      </c>
    </row>
    <row r="81" spans="2:6" x14ac:dyDescent="0.25">
      <c r="B81" s="76">
        <v>422</v>
      </c>
      <c r="C81" s="88" t="s">
        <v>201</v>
      </c>
      <c r="D81" s="81">
        <v>6119</v>
      </c>
      <c r="E81" s="84">
        <v>0</v>
      </c>
      <c r="F81" s="81">
        <v>0</v>
      </c>
    </row>
  </sheetData>
  <mergeCells count="4">
    <mergeCell ref="B2:F2"/>
    <mergeCell ref="B4:F4"/>
    <mergeCell ref="B6:F6"/>
    <mergeCell ref="B7:F7"/>
  </mergeCells>
  <pageMargins left="0.7" right="0.7" top="0.75" bottom="0.75" header="0.3" footer="0.3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Grafikoni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Programska klasifikacija</vt:lpstr>
      <vt:lpstr>List1</vt:lpstr>
      <vt:lpstr>Grafikon1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Vesa Pažin</cp:lastModifiedBy>
  <cp:lastPrinted>2025-07-22T08:25:50Z</cp:lastPrinted>
  <dcterms:created xsi:type="dcterms:W3CDTF">2022-08-12T12:51:27Z</dcterms:created>
  <dcterms:modified xsi:type="dcterms:W3CDTF">2025-07-23T11:09:12Z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